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do Trim. 2025 Inf.Financ.Trimestral (PUBLICACION)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3" l="1"/>
  <c r="C13" i="3"/>
  <c r="D13" i="3"/>
  <c r="B9" i="3"/>
  <c r="C9" i="3"/>
  <c r="D9" i="3"/>
  <c r="C29" i="16" l="1"/>
  <c r="C28" i="16"/>
  <c r="C27" i="16"/>
  <c r="C26" i="16"/>
  <c r="C24" i="16"/>
  <c r="C19" i="16"/>
  <c r="C18" i="16"/>
  <c r="C15" i="16"/>
  <c r="C11" i="16"/>
  <c r="C10" i="16"/>
  <c r="C21" i="16" l="1"/>
  <c r="B29" i="16" l="1"/>
  <c r="D29" i="16" s="1"/>
  <c r="E29" i="16" s="1"/>
  <c r="F29" i="16" s="1"/>
  <c r="G29" i="16" s="1"/>
  <c r="B28" i="16"/>
  <c r="B27" i="16"/>
  <c r="D27" i="16" s="1"/>
  <c r="E27" i="16" s="1"/>
  <c r="F27" i="16" s="1"/>
  <c r="G27" i="16" s="1"/>
  <c r="B26" i="16"/>
  <c r="B24" i="16"/>
  <c r="D24" i="16" s="1"/>
  <c r="E24" i="16" s="1"/>
  <c r="F24" i="16" s="1"/>
  <c r="G24" i="16" s="1"/>
  <c r="D20" i="16"/>
  <c r="E20" i="16" s="1"/>
  <c r="F20" i="16" s="1"/>
  <c r="G20" i="16" s="1"/>
  <c r="B19" i="16"/>
  <c r="D19" i="16" s="1"/>
  <c r="E19" i="16" s="1"/>
  <c r="F19" i="16" s="1"/>
  <c r="G19" i="16" s="1"/>
  <c r="B18" i="16"/>
  <c r="D18" i="16" s="1"/>
  <c r="E18" i="16" s="1"/>
  <c r="F18" i="16" s="1"/>
  <c r="G18" i="16" s="1"/>
  <c r="B15" i="16"/>
  <c r="D15" i="16" s="1"/>
  <c r="E15" i="16" s="1"/>
  <c r="F15" i="16" s="1"/>
  <c r="G15" i="16" s="1"/>
  <c r="B11" i="16"/>
  <c r="D11" i="16" s="1"/>
  <c r="E11" i="16" s="1"/>
  <c r="F11" i="16" s="1"/>
  <c r="G11" i="16" s="1"/>
  <c r="B10" i="16"/>
  <c r="D22" i="10"/>
  <c r="B12" i="10"/>
  <c r="B16" i="10"/>
  <c r="D47" i="6"/>
  <c r="D48" i="6"/>
  <c r="D49" i="6"/>
  <c r="D50" i="6"/>
  <c r="D51" i="6"/>
  <c r="D52" i="6"/>
  <c r="D53" i="6"/>
  <c r="D46" i="6"/>
  <c r="D39" i="6"/>
  <c r="D38" i="6"/>
  <c r="D36" i="6"/>
  <c r="D33" i="6"/>
  <c r="D34" i="6"/>
  <c r="D32" i="6"/>
  <c r="D30" i="6"/>
  <c r="D31" i="6"/>
  <c r="D29" i="6"/>
  <c r="D18" i="6"/>
  <c r="D19" i="6"/>
  <c r="D20" i="6"/>
  <c r="D21" i="6"/>
  <c r="D22" i="6"/>
  <c r="D23" i="6"/>
  <c r="D24" i="6"/>
  <c r="D25" i="6"/>
  <c r="D26" i="6"/>
  <c r="D27" i="6"/>
  <c r="D17" i="6"/>
  <c r="D15" i="6"/>
  <c r="D10" i="6"/>
  <c r="D11" i="6"/>
  <c r="D12" i="6"/>
  <c r="D13" i="6"/>
  <c r="D14" i="6"/>
  <c r="D9" i="6"/>
  <c r="F14" i="3"/>
  <c r="F10" i="3"/>
  <c r="B21" i="16" l="1"/>
  <c r="D10" i="16"/>
  <c r="E10" i="16" s="1"/>
  <c r="F10" i="16" s="1"/>
  <c r="G10" i="16" s="1"/>
  <c r="C8" i="16"/>
  <c r="D28" i="16"/>
  <c r="B8" i="16"/>
  <c r="D23" i="16"/>
  <c r="E23" i="16" s="1"/>
  <c r="F23" i="16" s="1"/>
  <c r="G23" i="16" s="1"/>
  <c r="E26" i="16"/>
  <c r="F26" i="16" s="1"/>
  <c r="G26" i="16" s="1"/>
  <c r="F6" i="2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A2" i="16"/>
  <c r="G28" i="22" l="1"/>
  <c r="F29" i="19"/>
  <c r="B29" i="19"/>
  <c r="B30" i="16"/>
  <c r="E28" i="16"/>
  <c r="C29" i="19"/>
  <c r="E28" i="22"/>
  <c r="D29" i="19"/>
  <c r="D8" i="16"/>
  <c r="E29" i="19"/>
  <c r="E8" i="16"/>
  <c r="C30" i="16"/>
  <c r="G29" i="19"/>
  <c r="D21" i="16"/>
  <c r="E21" i="16"/>
  <c r="C28" i="22"/>
  <c r="C30" i="20"/>
  <c r="D30" i="20"/>
  <c r="F30" i="20"/>
  <c r="B30" i="20"/>
  <c r="E30" i="20"/>
  <c r="B28" i="22"/>
  <c r="D28" i="22"/>
  <c r="F28" i="22"/>
  <c r="G30" i="20"/>
  <c r="A5" i="10"/>
  <c r="A5" i="9"/>
  <c r="A5" i="8"/>
  <c r="A5" i="7"/>
  <c r="A4" i="6"/>
  <c r="A4" i="5"/>
  <c r="A4" i="3"/>
  <c r="A2" i="15"/>
  <c r="D30" i="16" l="1"/>
  <c r="F21" i="16"/>
  <c r="G21" i="16"/>
  <c r="G8" i="16"/>
  <c r="F8" i="16"/>
  <c r="E30" i="16"/>
  <c r="F28" i="16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C12" i="10"/>
  <c r="D12" i="10"/>
  <c r="E12" i="10"/>
  <c r="F12" i="10"/>
  <c r="C9" i="10" l="1"/>
  <c r="E9" i="10"/>
  <c r="F30" i="16"/>
  <c r="G28" i="16"/>
  <c r="G30" i="16" s="1"/>
  <c r="B21" i="10"/>
  <c r="D9" i="10"/>
  <c r="F9" i="10"/>
  <c r="B9" i="10" l="1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B22" i="3"/>
  <c r="C37" i="8"/>
  <c r="D37" i="8"/>
  <c r="E37" i="8"/>
  <c r="F37" i="8"/>
  <c r="G37" i="8"/>
  <c r="B37" i="8"/>
  <c r="G9" i="8"/>
  <c r="C9" i="8"/>
  <c r="D9" i="8"/>
  <c r="E9" i="8"/>
  <c r="F9" i="8"/>
  <c r="B9" i="8"/>
  <c r="G74" i="6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G59" i="6" l="1"/>
  <c r="C65" i="6"/>
  <c r="D8" i="3"/>
  <c r="D20" i="3" s="1"/>
  <c r="H8" i="3"/>
  <c r="H20" i="3" s="1"/>
  <c r="C8" i="3"/>
  <c r="C20" i="3" s="1"/>
  <c r="E57" i="8"/>
  <c r="F41" i="6"/>
  <c r="E47" i="2"/>
  <c r="E59" i="2" s="1"/>
  <c r="E79" i="2"/>
  <c r="G75" i="6"/>
  <c r="C41" i="6"/>
  <c r="F57" i="8"/>
  <c r="F65" i="6"/>
  <c r="E65" i="6"/>
  <c r="D41" i="6"/>
  <c r="G28" i="6"/>
  <c r="F8" i="3"/>
  <c r="F20" i="3" s="1"/>
  <c r="F79" i="2"/>
  <c r="F47" i="2"/>
  <c r="F59" i="2" s="1"/>
  <c r="K20" i="4"/>
  <c r="E20" i="4"/>
  <c r="I20" i="4"/>
  <c r="B57" i="8"/>
  <c r="D57" i="8"/>
  <c r="C57" i="8"/>
  <c r="G57" i="8"/>
  <c r="B41" i="6"/>
  <c r="B65" i="6"/>
  <c r="G54" i="6"/>
  <c r="D65" i="6"/>
  <c r="E41" i="6"/>
  <c r="B44" i="5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G45" i="6"/>
  <c r="G16" i="6"/>
  <c r="G37" i="6"/>
  <c r="B11" i="5" l="1"/>
  <c r="B8" i="5" s="1"/>
  <c r="B21" i="5" s="1"/>
  <c r="B23" i="5" s="1"/>
  <c r="B25" i="5" s="1"/>
  <c r="B33" i="5" s="1"/>
  <c r="C70" i="6"/>
  <c r="G41" i="6"/>
  <c r="G42" i="6" s="1"/>
  <c r="F70" i="6"/>
  <c r="E81" i="2"/>
  <c r="F81" i="2"/>
  <c r="G65" i="6"/>
  <c r="E70" i="6"/>
  <c r="D70" i="6"/>
  <c r="B70" i="6"/>
  <c r="G70" i="6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28" i="10" l="1"/>
  <c r="G16" i="10"/>
  <c r="G12" i="10"/>
  <c r="G24" i="10"/>
  <c r="C32" i="11"/>
  <c r="G32" i="11"/>
  <c r="B32" i="11"/>
  <c r="F32" i="11"/>
  <c r="D32" i="11"/>
  <c r="E32" i="11"/>
  <c r="C8" i="12"/>
  <c r="C30" i="12" s="1"/>
  <c r="G21" i="10" l="1"/>
  <c r="G9" i="10"/>
  <c r="E8" i="12"/>
  <c r="E30" i="12" s="1"/>
  <c r="D8" i="12"/>
  <c r="D30" i="12" s="1"/>
  <c r="G33" i="10" l="1"/>
  <c r="G8" i="12"/>
  <c r="G30" i="12" s="1"/>
  <c r="F8" i="12"/>
  <c r="F30" i="12" s="1"/>
</calcChain>
</file>

<file path=xl/sharedStrings.xml><?xml version="1.0" encoding="utf-8"?>
<sst xmlns="http://schemas.openxmlformats.org/spreadsheetml/2006/main" count="1029" uniqueCount="612">
  <si>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</si>
  <si>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</si>
  <si>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</si>
  <si>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</si>
  <si>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</si>
  <si>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</si>
  <si>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</si>
  <si>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</si>
  <si>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</si>
  <si>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</si>
  <si>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</si>
  <si>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</si>
  <si>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</si>
  <si>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</si>
  <si>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</si>
  <si>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</si>
  <si>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</si>
  <si>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</si>
  <si>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</si>
  <si>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</si>
  <si>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</si>
  <si>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</si>
  <si>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</si>
  <si>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</si>
  <si>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</si>
  <si>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</si>
  <si>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</si>
  <si>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</si>
  <si>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</si>
  <si>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</si>
  <si>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</si>
  <si>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</si>
  <si>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</si>
  <si>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</si>
  <si>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</si>
  <si>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</si>
  <si>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</si>
  <si>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</si>
  <si>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</si>
  <si>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</si>
  <si>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</si>
  <si>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</si>
  <si>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</si>
  <si>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</si>
  <si>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</si>
  <si>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</si>
  <si>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</si>
  <si>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</si>
  <si>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</si>
  <si>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</si>
  <si>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</si>
  <si>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</si>
  <si>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</si>
  <si>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</si>
  <si>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</si>
  <si>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</si>
  <si>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</si>
  <si>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</si>
  <si>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</si>
  <si>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</si>
  <si>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</si>
  <si>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</si>
  <si>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</si>
  <si>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</si>
  <si>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</si>
  <si>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</si>
  <si>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</si>
  <si>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</si>
  <si>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</si>
  <si>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</si>
  <si>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</si>
  <si>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</si>
  <si>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</si>
  <si>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</si>
  <si>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</si>
  <si>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</si>
  <si>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</si>
  <si>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</si>
  <si>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</si>
  <si>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</si>
  <si>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</si>
  <si>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</si>
  <si>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</si>
  <si>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</si>
  <si>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</si>
  <si>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</si>
  <si>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</si>
  <si>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</si>
  <si>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</si>
  <si>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</si>
  <si>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</si>
  <si>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</si>
  <si>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</si>
  <si>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</si>
  <si>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</si>
  <si>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</si>
  <si>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</si>
  <si>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</si>
  <si>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</si>
  <si>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</si>
  <si>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</si>
  <si>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</si>
  <si>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</si>
  <si>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</si>
  <si>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</si>
  <si>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</si>
  <si>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</si>
  <si>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</si>
  <si>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</si>
  <si>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</si>
  <si>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</si>
  <si>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</si>
  <si>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</si>
  <si>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</si>
  <si>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</si>
  <si>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</si>
  <si>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</si>
  <si>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</si>
  <si>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</si>
  <si>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</si>
  <si>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</si>
  <si>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</si>
  <si>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</si>
  <si>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</si>
  <si>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</si>
  <si>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</si>
  <si>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</si>
  <si>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</si>
  <si>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</si>
  <si>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</si>
  <si>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</si>
  <si>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</si>
  <si>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</si>
  <si>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</si>
  <si>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</si>
  <si>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</si>
  <si>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</si>
  <si>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</si>
  <si>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</si>
  <si>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</si>
  <si>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</si>
  <si>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</si>
  <si>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</si>
  <si>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</si>
  <si>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</si>
  <si>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</si>
  <si>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</si>
  <si>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</si>
  <si>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</si>
  <si>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</si>
  <si>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</si>
  <si>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</si>
  <si>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</si>
  <si>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</si>
  <si>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</si>
  <si>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</si>
  <si>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</si>
  <si>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</si>
  <si>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</si>
  <si>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</si>
  <si>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</si>
  <si>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</si>
  <si>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</si>
  <si>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</si>
  <si>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</si>
  <si>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</si>
  <si>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</si>
  <si>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</si>
  <si>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</si>
  <si>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</si>
  <si>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</si>
  <si>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</si>
  <si>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</si>
  <si>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</si>
  <si>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</si>
  <si>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</si>
  <si>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</si>
  <si>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</si>
  <si>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</si>
  <si>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</si>
  <si>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</si>
  <si>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</si>
  <si>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</si>
  <si>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</si>
  <si>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</si>
  <si>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</si>
  <si>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</si>
  <si>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</si>
  <si>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</si>
  <si>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</si>
  <si>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</si>
  <si>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</si>
  <si>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</si>
  <si>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</si>
  <si>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</si>
  <si>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</si>
  <si>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</si>
  <si>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</si>
  <si>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</si>
  <si>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</si>
  <si>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</si>
  <si>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</si>
  <si>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</si>
  <si>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</si>
  <si>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</si>
  <si>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</si>
  <si>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</si>
  <si>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</si>
  <si>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</si>
  <si>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</si>
  <si>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</si>
  <si>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</si>
  <si>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</si>
  <si>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</si>
  <si>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</si>
  <si>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</si>
  <si>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</si>
  <si>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</si>
  <si>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</si>
  <si>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</si>
  <si>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</si>
  <si>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</si>
  <si>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</si>
  <si>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</si>
  <si>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</si>
  <si>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</si>
  <si>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</si>
  <si>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</si>
  <si>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</si>
  <si>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</si>
  <si>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</si>
  <si>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</si>
  <si>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</si>
  <si>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</si>
  <si>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</si>
  <si>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</si>
  <si>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</si>
  <si>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</si>
  <si>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</si>
  <si>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</si>
  <si>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</si>
  <si>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</si>
  <si>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</si>
  <si>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</si>
  <si>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</si>
  <si>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</si>
  <si>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</si>
  <si>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</si>
  <si>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</si>
  <si>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</si>
  <si>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</si>
  <si>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</si>
  <si>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</si>
  <si>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</si>
  <si>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</si>
  <si>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</si>
  <si>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</si>
  <si>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</si>
  <si>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</si>
  <si>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</si>
  <si>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</si>
  <si>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</si>
  <si>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</si>
  <si>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</si>
  <si>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</si>
  <si>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</si>
  <si>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</si>
  <si>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</si>
  <si>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</si>
  <si>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</si>
  <si>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</si>
  <si>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</si>
  <si>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</si>
  <si>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</si>
  <si>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</si>
  <si>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</si>
  <si>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</si>
  <si>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</si>
  <si>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</si>
  <si>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</si>
  <si>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</si>
  <si>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</si>
  <si>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</si>
  <si>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</si>
  <si>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</si>
  <si>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</si>
  <si>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</si>
  <si>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</si>
  <si>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</si>
  <si>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</si>
  <si>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</si>
  <si>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</si>
  <si>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</si>
  <si>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</si>
  <si>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</si>
  <si>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</si>
  <si>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</si>
  <si>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</si>
  <si>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</si>
  <si>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</si>
  <si>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</si>
  <si>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</si>
  <si>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</si>
  <si>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</si>
  <si>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</si>
  <si>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</si>
  <si>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</si>
  <si>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</si>
  <si>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</si>
  <si>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</si>
  <si>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</si>
  <si>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</si>
  <si>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</si>
  <si>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</si>
  <si>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</si>
  <si>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</si>
  <si>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</si>
  <si>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</si>
  <si>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</si>
  <si>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</si>
  <si>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</si>
  <si>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</si>
  <si>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</si>
  <si>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</si>
  <si>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</si>
  <si>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</si>
  <si>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</si>
  <si>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</si>
  <si>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</si>
  <si>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</si>
  <si>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</si>
  <si>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</si>
  <si>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</si>
  <si>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</si>
  <si>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</si>
  <si>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</si>
  <si>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</si>
  <si>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</si>
  <si>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</si>
  <si>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</si>
  <si>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</si>
  <si>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</si>
  <si>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</si>
  <si>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</si>
  <si>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</si>
  <si>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</si>
  <si>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</si>
  <si>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</si>
  <si>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</si>
  <si>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</si>
  <si>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</si>
  <si>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</si>
  <si>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</si>
  <si>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</si>
  <si>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</si>
  <si>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</si>
  <si>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</si>
  <si>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</si>
  <si>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</si>
  <si>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</si>
  <si>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</si>
  <si>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</si>
  <si>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</si>
  <si>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</si>
  <si>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</si>
  <si>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</si>
  <si>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</si>
  <si>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</si>
  <si>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</si>
  <si>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</si>
  <si>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</si>
  <si>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</si>
  <si>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</si>
  <si>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</si>
  <si>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</si>
  <si>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</si>
  <si>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</si>
  <si>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</si>
  <si>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</si>
  <si>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</si>
  <si>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</si>
  <si>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</si>
  <si>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</si>
  <si>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</si>
  <si>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</si>
  <si>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</si>
  <si>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</si>
  <si>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</si>
  <si>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</si>
  <si>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</si>
  <si>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</si>
  <si>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</si>
  <si>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</si>
  <si>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</si>
  <si>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</si>
  <si>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</si>
  <si>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</si>
  <si>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</si>
  <si>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</si>
  <si>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</si>
  <si>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</si>
  <si>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</si>
  <si>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</si>
  <si>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</si>
  <si>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</si>
  <si>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</si>
  <si>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</si>
  <si>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</si>
  <si>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</si>
  <si>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</si>
  <si>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</si>
  <si>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</si>
  <si>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</si>
  <si>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</si>
  <si>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</si>
  <si>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</si>
  <si>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</si>
  <si>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</si>
  <si>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</si>
  <si>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</si>
  <si>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</si>
  <si>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</si>
  <si>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</si>
  <si>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</si>
  <si>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</si>
  <si>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</si>
  <si>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</si>
  <si>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</si>
  <si>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</si>
  <si>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</si>
  <si>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</si>
  <si>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</si>
  <si>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</si>
  <si>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</si>
  <si>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</si>
  <si>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</si>
  <si>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</si>
  <si>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</si>
  <si>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</si>
  <si>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</si>
  <si>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</si>
  <si>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</si>
  <si>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</si>
  <si>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</si>
  <si>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</si>
  <si>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</si>
  <si>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</si>
  <si>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</si>
  <si>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</si>
  <si>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</si>
  <si>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</si>
  <si>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</si>
  <si>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</si>
  <si>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</si>
  <si>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</si>
  <si>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</si>
  <si>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</si>
  <si>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</si>
  <si>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</si>
  <si>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</si>
  <si>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</si>
  <si>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</si>
  <si>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</si>
  <si>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</si>
  <si>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</si>
  <si>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</si>
  <si>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</si>
  <si>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</si>
  <si>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</si>
  <si>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</si>
  <si>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</si>
  <si>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</si>
  <si>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</si>
  <si>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</si>
  <si>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</si>
  <si>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</si>
  <si>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</si>
  <si>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</si>
  <si>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</si>
  <si>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</si>
  <si>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</si>
  <si>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</si>
  <si>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</si>
  <si>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</si>
  <si>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</si>
  <si>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</si>
  <si>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</si>
  <si>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</si>
  <si>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</si>
  <si>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</si>
  <si>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</si>
  <si>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</si>
  <si>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</si>
  <si>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</si>
  <si>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</si>
  <si>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</si>
  <si>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</si>
  <si>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</si>
  <si>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</si>
  <si>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</si>
  <si>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</si>
  <si>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</si>
  <si>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</si>
  <si>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</si>
  <si>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</si>
  <si>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</si>
  <si>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</si>
  <si>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</si>
  <si>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</si>
  <si>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</si>
  <si>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</si>
  <si>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</si>
  <si>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</si>
  <si>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</si>
  <si>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</si>
  <si>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</si>
  <si>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</si>
  <si>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</si>
  <si>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</si>
  <si>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</si>
  <si>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</si>
  <si>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</si>
  <si>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</si>
  <si>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</si>
  <si>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</si>
  <si>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</si>
  <si>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</si>
  <si>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</si>
  <si>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</si>
  <si>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</si>
  <si>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</si>
  <si>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</si>
  <si>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</si>
  <si>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</si>
  <si>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</si>
  <si>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</si>
  <si>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</si>
  <si>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</si>
  <si>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</si>
  <si>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</si>
  <si>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</si>
  <si>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</si>
  <si>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</si>
  <si>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</si>
  <si>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</si>
  <si>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</si>
  <si>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</si>
  <si>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</si>
  <si>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</si>
  <si>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</si>
  <si>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</si>
  <si>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</si>
  <si>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</si>
  <si>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</si>
  <si>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</si>
  <si>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</si>
  <si>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</si>
  <si>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</si>
  <si>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</si>
  <si>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</si>
  <si>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</si>
  <si>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</si>
  <si>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</si>
  <si>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</si>
  <si>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</si>
  <si>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</si>
  <si>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</si>
  <si>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</si>
  <si>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</si>
  <si>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</si>
  <si>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</si>
  <si>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</si>
  <si>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</si>
  <si>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</si>
  <si>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</si>
  <si>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</si>
  <si>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</si>
  <si>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</si>
  <si>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</si>
  <si>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</si>
  <si>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Salamanca, Guanajuato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</si>
  <si>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</si>
  <si>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</si>
  <si>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</si>
  <si>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</si>
  <si>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</si>
  <si>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</si>
  <si>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</si>
  <si>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</si>
  <si>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</si>
  <si>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</si>
  <si>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</si>
  <si>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</si>
  <si>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</si>
  <si>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31111M260110000 DIRECCION GENERAL DE OBRA PUBLICA</t>
  </si>
  <si>
    <t>31111M260120100 OFICIALIA MAYOR</t>
  </si>
  <si>
    <t>31111M260120201 DIRECCION DE RECURSOS MATERIALES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</si>
  <si>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</si>
  <si>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</si>
  <si>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</si>
  <si>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</si>
  <si>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</si>
  <si>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31111M260160000 DIR GRAL DE GESTION FINANCIERA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</si>
  <si>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</si>
  <si>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</si>
  <si>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</si>
  <si>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</si>
  <si>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>EL MUNICIPIO DE SALAMANCA, GTO. NO ENTREGA INFORME SOBRE ESTUDIOS ACTUARIALES  DE PENSIONES, DEBIDO A QUE TIENE INSCRITOS A TODOS SUS TRABAJADORES EN EL IMSS, QUIEN ES EL ENCARGADO DE REALIZAR EL PAGO DE PENSIONES AL PERSONALQUE LABORA EN EL MUNICIPIO</t>
  </si>
  <si>
    <t>Al 31 de Diciembre de 2024 y al 30 de Junio de 2025 (b)</t>
  </si>
  <si>
    <t>Del 1 de Enero al 30 de Junio de 2025 (b)</t>
  </si>
  <si>
    <t>Año del Ejercicio Vigente Junio de 2025</t>
  </si>
  <si>
    <t>Año del Ejercicio Vigente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</si>
</sst>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0" fontId="22" fillId="0" borderId="14" xfId="0" applyFont="1" applyBorder="1" applyAlignment="1">
      <alignment horizontal="center" vertical="center" wrapText="1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0" fontId="11" fillId="0" borderId="14" xfId="0" applyFont="1" applyBorder="1"/>
    <xf numFmtId="0" fontId="0" fillId="0" borderId="8" xfId="0" applyBorder="1"/>
    <xf numFmtId="44" fontId="2" fillId="0" borderId="14" xfId="0" applyNumberFormat="1" applyFont="1" applyBorder="1"/>
    <xf numFmtId="44" fontId="2" fillId="0" borderId="8" xfId="0" applyNumberFormat="1" applyFont="1" applyBorder="1"/>
    <xf numFmtId="44" fontId="0" fillId="0" borderId="14" xfId="0" applyNumberFormat="1" applyBorder="1"/>
    <xf numFmtId="44" fontId="0" fillId="0" borderId="8" xfId="0" applyNumberFormat="1" applyBorder="1"/>
    <xf numFmtId="44" fontId="2" fillId="0" borderId="14" xfId="8" applyFont="1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11" xfId="0" applyBorder="1"/>
    <xf numFmtId="0" fontId="2" fillId="4" borderId="12" xfId="0" applyFont="1" applyFill="1" applyBorder="1" applyAlignment="1">
      <alignment horizontal="center" vertical="center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9" applyNumberFormat="1" applyFont="1" applyFill="1" applyBorder="1" applyAlignment="1" applyProtection="1">
      <alignment horizontal="right" vertical="center"/>
      <protection locked="0"/>
    </xf>
    <xf numFmtId="165" fontId="1" fillId="0" borderId="14" xfId="9" applyNumberFormat="1" applyFont="1" applyFill="1" applyBorder="1" applyAlignment="1" applyProtection="1">
      <alignment horizontal="right" vertical="center"/>
      <protection locked="0"/>
    </xf>
    <xf numFmtId="165" fontId="1" fillId="0" borderId="14" xfId="9" applyNumberFormat="1" applyFont="1" applyFill="1" applyBorder="1" applyAlignment="1" applyProtection="1">
      <alignment horizontal="right" vertical="center"/>
      <protection locked="0"/>
    </xf>
    <xf numFmtId="165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Protection="1">
      <protection locked="0"/>
    </xf>
    <xf numFmtId="4" fontId="1" fillId="0" borderId="14" xfId="9" applyNumberFormat="1" applyFont="1" applyFill="1" applyBorder="1" applyProtection="1">
      <protection locked="0"/>
    </xf>
    <xf numFmtId="4" fontId="1" fillId="0" borderId="14" xfId="9" applyNumberFormat="1" applyFont="1" applyFill="1" applyBorder="1" applyProtection="1"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3" fontId="1" fillId="0" borderId="14" xfId="9" applyFont="1" applyFill="1" applyBorder="1" applyProtection="1"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 applyProtection="1">
      <alignment vertical="center"/>
      <protection locked="0"/>
    </xf>
    <xf numFmtId="165" fontId="0" fillId="0" borderId="8" xfId="9" applyNumberFormat="1" applyFont="1" applyFill="1" applyBorder="1" applyAlignment="1" applyProtection="1">
      <alignment horizontal="right" vertical="center"/>
      <protection locked="0"/>
    </xf>
    <xf numFmtId="165" fontId="1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 applyProtection="1">
      <alignment horizontal="right" vertical="center"/>
      <protection locked="0"/>
    </xf>
    <xf numFmtId="165" fontId="1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 applyProtection="1">
      <alignment horizontal="right" vertical="center"/>
      <protection locked="0"/>
    </xf>
    <xf numFmtId="165" fontId="1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11" xfId="9" applyNumberFormat="1" applyFont="1" applyFill="1" applyBorder="1"/>
    <xf numFmtId="165" fontId="2" fillId="0" borderId="6" xfId="9" applyNumberFormat="1" applyFont="1" applyFill="1" applyBorder="1" applyAlignment="1" applyProtection="1">
      <alignment vertical="center"/>
      <protection locked="0"/>
    </xf>
    <xf numFmtId="165" fontId="0" fillId="0" borderId="8" xfId="9" applyNumberFormat="1" applyFont="1" applyFill="1" applyBorder="1" applyAlignment="1" applyProtection="1">
      <alignment vertical="center"/>
      <protection locked="0"/>
    </xf>
    <xf numFmtId="165" fontId="1" fillId="0" borderId="8" xfId="9" applyNumberFormat="1" applyFont="1" applyFill="1" applyBorder="1" applyAlignment="1" applyProtection="1">
      <alignment vertical="center"/>
      <protection locked="0"/>
    </xf>
    <xf numFmtId="165" fontId="2" fillId="0" borderId="8" xfId="9" applyNumberFormat="1" applyFont="1" applyFill="1" applyBorder="1" applyAlignment="1" applyProtection="1">
      <alignment vertical="center"/>
      <protection locked="0"/>
    </xf>
    <xf numFmtId="165" fontId="0" fillId="0" borderId="8" xfId="9" applyNumberFormat="1" applyFont="1" applyFill="1" applyBorder="1" applyAlignment="1" applyProtection="1">
      <alignment vertical="center" wrapText="1"/>
      <protection locked="0"/>
    </xf>
    <xf numFmtId="165" fontId="0" fillId="0" borderId="8" xfId="9" applyNumberFormat="1" applyFont="1" applyFill="1" applyBorder="1" applyAlignment="1">
      <alignment vertical="center"/>
    </xf>
    <xf numFmtId="165" fontId="1" fillId="0" borderId="14" xfId="9" applyNumberFormat="1" applyFont="1" applyFill="1" applyBorder="1" applyAlignment="1" applyProtection="1">
      <alignment vertical="center"/>
      <protection locked="0"/>
    </xf>
    <xf numFmtId="165" fontId="0" fillId="0" borderId="14" xfId="9" applyNumberFormat="1" applyFont="1" applyFill="1" applyBorder="1" applyAlignment="1" applyProtection="1">
      <alignment vertical="center"/>
      <protection locked="0"/>
    </xf>
    <xf numFmtId="165" fontId="1" fillId="0" borderId="14" xfId="9" applyNumberFormat="1" applyFont="1" applyFill="1" applyBorder="1" applyAlignment="1" applyProtection="1">
      <alignment vertical="center"/>
      <protection locked="0"/>
    </xf>
    <xf numFmtId="165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9" applyNumberFormat="1" applyFont="1" applyFill="1" applyBorder="1" applyAlignment="1" applyProtection="1">
      <alignment vertical="center"/>
      <protection locked="0"/>
    </xf>
    <xf numFmtId="165" fontId="0" fillId="3" borderId="14" xfId="9" applyNumberFormat="1" applyFont="1" applyFill="1" applyBorder="1" applyAlignment="1" applyProtection="1">
      <alignment vertical="center"/>
      <protection locked="0"/>
    </xf>
    <xf numFmtId="165" fontId="1" fillId="3" borderId="14" xfId="9" applyNumberFormat="1" applyFont="1" applyFill="1" applyBorder="1" applyAlignment="1" applyProtection="1">
      <alignment vertical="center"/>
      <protection locked="0"/>
    </xf>
    <xf numFmtId="165" fontId="0" fillId="3" borderId="14" xfId="9" applyNumberFormat="1" applyFont="1" applyFill="1" applyBorder="1" applyAlignment="1">
      <alignment vertical="center"/>
    </xf>
    <xf numFmtId="165" fontId="0" fillId="0" borderId="15" xfId="9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9"/>
    <cellStyle name="Moneda" xfId="8" builtinId="4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4" zoomScaleNormal="100" workbookViewId="0">
      <selection activeCell="E69" sqref="E69:F70"/>
    </sheetView>
  </sheetViews>
  <sheetFormatPr baseColWidth="10" defaultColWidth="11" defaultRowHeight="15" x14ac:dyDescent="0.25"/>
  <cols>
    <col min="1" max="1" width="85.140625" customWidth="1"/>
    <col min="2" max="2" width="17.28515625" bestFit="1" customWidth="1"/>
    <col min="3" max="3" width="18.5703125" bestFit="1" customWidth="1"/>
    <col min="4" max="4" width="86" customWidth="1"/>
    <col min="5" max="5" width="17.28515625" bestFit="1" customWidth="1"/>
    <col min="6" max="6" width="18.5703125" bestFit="1" customWidth="1"/>
  </cols>
  <sheetData>
    <row r="1" spans="1:6" ht="40.9" customHeight="1" x14ac:dyDescent="0.25">
      <c r="A1" s="218" t="s">
        <v>0</v>
      </c>
      <c r="B1" s="219"/>
      <c r="C1" s="219"/>
      <c r="D1" s="219"/>
      <c r="E1" s="219"/>
      <c r="F1" s="220"/>
    </row>
    <row r="2" spans="1:6" ht="15" customHeight="1" x14ac:dyDescent="0.25">
      <c r="A2" s="106" t="s">
        <v>580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608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46">
        <f>SUM(B10:B16)</f>
        <v>399641566.11000001</v>
      </c>
      <c r="C9" s="46">
        <f>SUM(C10:C16)</f>
        <v>249107081.04000002</v>
      </c>
      <c r="D9" s="45" t="s">
        <v>12</v>
      </c>
      <c r="E9" s="46">
        <f>SUM(E10:E18)</f>
        <v>54230684.689999998</v>
      </c>
      <c r="F9" s="46">
        <f>SUM(F10:F18)</f>
        <v>72872346.129999995</v>
      </c>
    </row>
    <row r="10" spans="1:6" x14ac:dyDescent="0.25">
      <c r="A10" s="47" t="s">
        <v>13</v>
      </c>
      <c r="B10" s="171">
        <v>1183810</v>
      </c>
      <c r="C10" s="171">
        <v>492072.75</v>
      </c>
      <c r="D10" s="47" t="s">
        <v>14</v>
      </c>
      <c r="E10" s="171">
        <v>3309002.54</v>
      </c>
      <c r="F10" s="171">
        <v>12965257.390000001</v>
      </c>
    </row>
    <row r="11" spans="1:6" x14ac:dyDescent="0.25">
      <c r="A11" s="47" t="s">
        <v>15</v>
      </c>
      <c r="B11" s="171">
        <v>294805982.60000002</v>
      </c>
      <c r="C11" s="171">
        <v>195690157.08000001</v>
      </c>
      <c r="D11" s="47" t="s">
        <v>16</v>
      </c>
      <c r="E11" s="171">
        <v>19022203.129999999</v>
      </c>
      <c r="F11" s="171">
        <v>24682511.289999999</v>
      </c>
    </row>
    <row r="12" spans="1:6" x14ac:dyDescent="0.25">
      <c r="A12" s="47" t="s">
        <v>17</v>
      </c>
      <c r="B12" s="171">
        <v>0</v>
      </c>
      <c r="C12" s="171">
        <v>0</v>
      </c>
      <c r="D12" s="47" t="s">
        <v>18</v>
      </c>
      <c r="E12" s="171">
        <v>8343998.8399999999</v>
      </c>
      <c r="F12" s="171">
        <v>8343998.8399999999</v>
      </c>
    </row>
    <row r="13" spans="1:6" x14ac:dyDescent="0.25">
      <c r="A13" s="47" t="s">
        <v>19</v>
      </c>
      <c r="B13" s="171">
        <v>103651773.51000001</v>
      </c>
      <c r="C13" s="171">
        <v>52924851.210000001</v>
      </c>
      <c r="D13" s="47" t="s">
        <v>20</v>
      </c>
      <c r="E13" s="171">
        <v>0</v>
      </c>
      <c r="F13" s="171">
        <v>0</v>
      </c>
    </row>
    <row r="14" spans="1:6" x14ac:dyDescent="0.25">
      <c r="A14" s="47" t="s">
        <v>21</v>
      </c>
      <c r="B14" s="171">
        <v>0</v>
      </c>
      <c r="C14" s="171">
        <v>0</v>
      </c>
      <c r="D14" s="47" t="s">
        <v>22</v>
      </c>
      <c r="E14" s="171">
        <v>821141.93</v>
      </c>
      <c r="F14" s="171">
        <v>820476.93</v>
      </c>
    </row>
    <row r="15" spans="1:6" x14ac:dyDescent="0.25">
      <c r="A15" s="47" t="s">
        <v>23</v>
      </c>
      <c r="B15" s="171">
        <v>0</v>
      </c>
      <c r="C15" s="171">
        <v>0</v>
      </c>
      <c r="D15" s="47" t="s">
        <v>24</v>
      </c>
      <c r="E15" s="171">
        <v>0</v>
      </c>
      <c r="F15" s="171">
        <v>0</v>
      </c>
    </row>
    <row r="16" spans="1:6" x14ac:dyDescent="0.25">
      <c r="A16" s="47" t="s">
        <v>25</v>
      </c>
      <c r="B16" s="171">
        <v>0</v>
      </c>
      <c r="C16" s="171">
        <v>0</v>
      </c>
      <c r="D16" s="47" t="s">
        <v>26</v>
      </c>
      <c r="E16" s="171">
        <v>20298689.170000002</v>
      </c>
      <c r="F16" s="171">
        <v>23624452.600000001</v>
      </c>
    </row>
    <row r="17" spans="1:6" x14ac:dyDescent="0.25">
      <c r="A17" s="45" t="s">
        <v>27</v>
      </c>
      <c r="B17" s="46">
        <f>SUM(B18:B24)</f>
        <v>27152165.609999999</v>
      </c>
      <c r="C17" s="46">
        <f>SUM(C18:C24)</f>
        <v>13867939.210000001</v>
      </c>
      <c r="D17" s="47" t="s">
        <v>28</v>
      </c>
      <c r="E17" s="171">
        <v>0</v>
      </c>
      <c r="F17" s="171">
        <v>0</v>
      </c>
    </row>
    <row r="18" spans="1:6" x14ac:dyDescent="0.25">
      <c r="A18" s="47" t="s">
        <v>29</v>
      </c>
      <c r="B18" s="171">
        <v>0</v>
      </c>
      <c r="C18" s="171">
        <v>0</v>
      </c>
      <c r="D18" s="47" t="s">
        <v>30</v>
      </c>
      <c r="E18" s="171">
        <v>2435649.08</v>
      </c>
      <c r="F18" s="171">
        <v>2435649.08</v>
      </c>
    </row>
    <row r="19" spans="1:6" x14ac:dyDescent="0.25">
      <c r="A19" s="47" t="s">
        <v>31</v>
      </c>
      <c r="B19" s="171">
        <v>19354410.800000001</v>
      </c>
      <c r="C19" s="171">
        <v>6634577.4299999997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71">
        <v>1138896.53</v>
      </c>
      <c r="C20" s="171">
        <v>1058256.53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71">
        <v>-8764043.2599999998</v>
      </c>
      <c r="C21" s="171">
        <v>-8764043.2599999998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71">
        <v>430069.42</v>
      </c>
      <c r="C22" s="171">
        <v>190069.42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71">
        <v>0</v>
      </c>
      <c r="C23" s="171">
        <v>0</v>
      </c>
      <c r="D23" s="45" t="s">
        <v>40</v>
      </c>
      <c r="E23" s="46">
        <f>E24+E25</f>
        <v>5107571.7699999996</v>
      </c>
      <c r="F23" s="46">
        <f>F24+F25</f>
        <v>1349122.37</v>
      </c>
    </row>
    <row r="24" spans="1:6" x14ac:dyDescent="0.25">
      <c r="A24" s="47" t="s">
        <v>41</v>
      </c>
      <c r="B24" s="171">
        <v>14992832.119999999</v>
      </c>
      <c r="C24" s="171">
        <v>14749079.09</v>
      </c>
      <c r="D24" s="47" t="s">
        <v>42</v>
      </c>
      <c r="E24" s="171">
        <v>5107571.7699999996</v>
      </c>
      <c r="F24" s="171">
        <v>1349122.37</v>
      </c>
    </row>
    <row r="25" spans="1:6" x14ac:dyDescent="0.25">
      <c r="A25" s="45" t="s">
        <v>43</v>
      </c>
      <c r="B25" s="46">
        <f>SUM(B26:B30)</f>
        <v>19878642.620000001</v>
      </c>
      <c r="C25" s="46">
        <f>SUM(C26:C30)</f>
        <v>40912150.509999998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171">
        <v>12511077.91</v>
      </c>
      <c r="C26" s="171">
        <v>6409239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171">
        <v>0</v>
      </c>
      <c r="C27" s="171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171">
        <v>0</v>
      </c>
      <c r="C28" s="171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171">
        <v>7367564.71</v>
      </c>
      <c r="C29" s="171">
        <v>34502911.509999998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171">
        <v>0</v>
      </c>
      <c r="C30" s="171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46">
        <v>0</v>
      </c>
      <c r="C37" s="46">
        <v>0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8369190.8399999999</v>
      </c>
      <c r="F38" s="46">
        <f>SUM(F39:F41)</f>
        <v>8369190.8399999999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-16980</v>
      </c>
      <c r="C41" s="46">
        <f>SUM(C42:C45)</f>
        <v>-16980</v>
      </c>
      <c r="D41" s="47" t="s">
        <v>76</v>
      </c>
      <c r="E41" s="171">
        <v>8369190.8399999999</v>
      </c>
      <c r="F41" s="171">
        <v>8369190.8399999999</v>
      </c>
    </row>
    <row r="42" spans="1:6" x14ac:dyDescent="0.25">
      <c r="A42" s="47" t="s">
        <v>77</v>
      </c>
      <c r="B42" s="156">
        <v>-16980</v>
      </c>
      <c r="C42" s="156">
        <v>-16980</v>
      </c>
      <c r="D42" s="45" t="s">
        <v>78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4">
        <f>B9+B17+B25+B31+B37+B38+B41</f>
        <v>446655394.34000003</v>
      </c>
      <c r="C47" s="4">
        <f>C9+C17+C25+C31+C37+C38+C41</f>
        <v>303870190.76000005</v>
      </c>
      <c r="D47" s="2" t="s">
        <v>86</v>
      </c>
      <c r="E47" s="4">
        <f>E9+E19+E23+E26+E27+E31+E38+E42</f>
        <v>67707447.299999997</v>
      </c>
      <c r="F47" s="4">
        <f>F9+F19+F23+F26+F27+F31+F38+F42</f>
        <v>82590659.340000004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171">
        <v>4729855.74</v>
      </c>
      <c r="C50" s="171">
        <v>4729855.74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171">
        <v>0</v>
      </c>
      <c r="C51" s="171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71">
        <v>2321896316.4699998</v>
      </c>
      <c r="C52" s="171">
        <v>2446900046.1599998</v>
      </c>
      <c r="D52" s="45" t="s">
        <v>94</v>
      </c>
      <c r="E52" s="171">
        <v>40166521.710000001</v>
      </c>
      <c r="F52" s="171">
        <v>48573468.270000003</v>
      </c>
    </row>
    <row r="53" spans="1:6" x14ac:dyDescent="0.25">
      <c r="A53" s="45" t="s">
        <v>95</v>
      </c>
      <c r="B53" s="171">
        <v>498022359.60000002</v>
      </c>
      <c r="C53" s="171">
        <v>474753919.82999998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71">
        <v>13335260.560000001</v>
      </c>
      <c r="C54" s="171">
        <v>13335260.560000001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71">
        <v>-316656845.81</v>
      </c>
      <c r="C55" s="171">
        <v>-316656845.81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171">
        <v>1232245.98</v>
      </c>
      <c r="C56" s="171">
        <v>1232245.98</v>
      </c>
      <c r="D56" s="44"/>
      <c r="E56" s="48"/>
      <c r="F56" s="48"/>
    </row>
    <row r="57" spans="1:6" x14ac:dyDescent="0.25">
      <c r="A57" s="45" t="s">
        <v>102</v>
      </c>
      <c r="B57" s="171">
        <v>0</v>
      </c>
      <c r="C57" s="171">
        <v>0</v>
      </c>
      <c r="D57" s="2" t="s">
        <v>103</v>
      </c>
      <c r="E57" s="4">
        <f>SUM(E50:E55)</f>
        <v>40166521.710000001</v>
      </c>
      <c r="F57" s="4">
        <f>SUM(F50:F55)</f>
        <v>48573468.270000003</v>
      </c>
    </row>
    <row r="58" spans="1:6" x14ac:dyDescent="0.25">
      <c r="A58" s="45" t="s">
        <v>104</v>
      </c>
      <c r="B58" s="171">
        <v>0</v>
      </c>
      <c r="C58" s="171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4">
        <f>E47+E57</f>
        <v>107873969.00999999</v>
      </c>
      <c r="F59" s="4">
        <f>F47+F57</f>
        <v>131164127.61000001</v>
      </c>
    </row>
    <row r="60" spans="1:6" x14ac:dyDescent="0.25">
      <c r="A60" s="3" t="s">
        <v>106</v>
      </c>
      <c r="B60" s="4">
        <f>SUM(B50:B58)</f>
        <v>2522559192.5399995</v>
      </c>
      <c r="C60" s="4">
        <f>SUM(C50:C58)</f>
        <v>2624294482.4599996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4">
        <f>SUM(B47+B60)</f>
        <v>2969214586.8799996</v>
      </c>
      <c r="C62" s="4">
        <f>SUM(C47+C60)</f>
        <v>2928164673.2199998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479763120.51999998</v>
      </c>
      <c r="F63" s="46">
        <f>SUM(F64:F66)</f>
        <v>479763120.51999998</v>
      </c>
    </row>
    <row r="64" spans="1:6" x14ac:dyDescent="0.25">
      <c r="A64" s="44"/>
      <c r="B64" s="44"/>
      <c r="C64" s="44"/>
      <c r="D64" s="45" t="s">
        <v>110</v>
      </c>
      <c r="E64" s="171">
        <v>479763120.51999998</v>
      </c>
      <c r="F64" s="171">
        <v>479763120.51999998</v>
      </c>
    </row>
    <row r="65" spans="1:6" x14ac:dyDescent="0.25">
      <c r="A65" s="44"/>
      <c r="B65" s="44"/>
      <c r="C65" s="44"/>
      <c r="D65" s="49" t="s">
        <v>111</v>
      </c>
      <c r="E65" s="46">
        <v>0</v>
      </c>
      <c r="F65" s="46">
        <v>0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2381577497.3499999</v>
      </c>
      <c r="F68" s="46">
        <f>SUM(F69:F73)</f>
        <v>2317237425.0899997</v>
      </c>
    </row>
    <row r="69" spans="1:6" x14ac:dyDescent="0.25">
      <c r="A69" s="52"/>
      <c r="B69" s="44"/>
      <c r="C69" s="44"/>
      <c r="D69" s="45" t="s">
        <v>114</v>
      </c>
      <c r="E69" s="171">
        <v>205735115</v>
      </c>
      <c r="F69" s="171">
        <v>214797048.47999999</v>
      </c>
    </row>
    <row r="70" spans="1:6" x14ac:dyDescent="0.25">
      <c r="A70" s="52"/>
      <c r="B70" s="44"/>
      <c r="C70" s="44"/>
      <c r="D70" s="45" t="s">
        <v>115</v>
      </c>
      <c r="E70" s="171">
        <v>2175842382.3499999</v>
      </c>
      <c r="F70" s="171">
        <v>2102440376.6099999</v>
      </c>
    </row>
    <row r="71" spans="1:6" x14ac:dyDescent="0.25">
      <c r="A71" s="52"/>
      <c r="B71" s="44"/>
      <c r="C71" s="44"/>
      <c r="D71" s="45" t="s">
        <v>116</v>
      </c>
      <c r="E71" s="46">
        <v>0</v>
      </c>
      <c r="F71" s="46">
        <v>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4">
        <f>E63+E68+E75</f>
        <v>2861340617.8699999</v>
      </c>
      <c r="F79" s="4">
        <f>F63+F68+F75</f>
        <v>2797000545.6099997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4">
        <f>E59+E79</f>
        <v>2969214586.8800001</v>
      </c>
      <c r="F81" s="4">
        <f>F59+F79</f>
        <v>2928164673.2199998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42:F45 B59:C62 B9:C9 B17:C17 B25:C25 B31:C49 E9:F9 E19:F23 E25:F40 E50:F51 E53:F63 E65:F68 E71:F81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scale="55" orientation="landscape" horizontalDpi="1200" verticalDpi="1200" r:id="rId1"/>
  <ignoredErrors>
    <ignoredError sqref="B9:C9 E9:F9 B48:C49 B32:C41 B47 B17:C17 B25:C25 B43:C46 B59:C62 E19:F23 E25:F40 E42:F51 E53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4.85546875" customWidth="1"/>
    <col min="2" max="2" width="19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27" t="s">
        <v>445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Municipio de Salamanca, Guanajuato</v>
      </c>
      <c r="B2" s="240"/>
      <c r="C2" s="240"/>
      <c r="D2" s="240"/>
      <c r="E2" s="240"/>
      <c r="F2" s="240"/>
      <c r="G2" s="241"/>
    </row>
    <row r="3" spans="1:7" x14ac:dyDescent="0.25">
      <c r="A3" s="236" t="s">
        <v>446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x14ac:dyDescent="0.25">
      <c r="A5" s="230" t="s">
        <v>447</v>
      </c>
      <c r="B5" s="231"/>
      <c r="C5" s="231"/>
      <c r="D5" s="231"/>
      <c r="E5" s="231"/>
      <c r="F5" s="231"/>
      <c r="G5" s="232"/>
    </row>
    <row r="6" spans="1:7" x14ac:dyDescent="0.25">
      <c r="A6" s="24" t="s">
        <v>448</v>
      </c>
      <c r="B6" s="170">
        <v>2025</v>
      </c>
      <c r="C6" s="170">
        <v>2026</v>
      </c>
      <c r="D6" s="170">
        <v>2027</v>
      </c>
      <c r="E6" s="170">
        <v>2028</v>
      </c>
      <c r="F6" s="170">
        <v>2029</v>
      </c>
      <c r="G6" s="170">
        <v>2030</v>
      </c>
    </row>
    <row r="7" spans="1:7" ht="15.75" customHeight="1" x14ac:dyDescent="0.25">
      <c r="A7" s="3" t="s">
        <v>449</v>
      </c>
      <c r="B7" s="160"/>
      <c r="C7" s="52"/>
      <c r="D7" s="52"/>
      <c r="E7" s="52"/>
      <c r="F7" s="161"/>
      <c r="G7" s="161"/>
    </row>
    <row r="8" spans="1:7" x14ac:dyDescent="0.25">
      <c r="A8" s="57" t="s">
        <v>450</v>
      </c>
      <c r="B8" s="162">
        <f t="shared" ref="B8:G8" si="0">SUM(B9:B20)</f>
        <v>764303846.11000001</v>
      </c>
      <c r="C8" s="162">
        <f t="shared" si="0"/>
        <v>787232961.49000001</v>
      </c>
      <c r="D8" s="162">
        <f t="shared" si="0"/>
        <v>810849950.32999992</v>
      </c>
      <c r="E8" s="162">
        <f t="shared" si="0"/>
        <v>835175448.85000002</v>
      </c>
      <c r="F8" s="163">
        <f t="shared" si="0"/>
        <v>860230712.31000006</v>
      </c>
      <c r="G8" s="163">
        <f t="shared" si="0"/>
        <v>886019633.68000007</v>
      </c>
    </row>
    <row r="9" spans="1:7" ht="15.75" customHeight="1" x14ac:dyDescent="0.25">
      <c r="A9" s="57" t="s">
        <v>451</v>
      </c>
      <c r="B9" s="164">
        <v>145871679.88</v>
      </c>
      <c r="C9" s="164">
        <v>150247830.28</v>
      </c>
      <c r="D9" s="164">
        <v>154755265.18000001</v>
      </c>
      <c r="E9" s="164">
        <v>159397923.13999999</v>
      </c>
      <c r="F9" s="165">
        <v>164179860.83000001</v>
      </c>
      <c r="G9" s="165">
        <v>169105256.66</v>
      </c>
    </row>
    <row r="10" spans="1:7" x14ac:dyDescent="0.25">
      <c r="A10" s="57" t="s">
        <v>452</v>
      </c>
      <c r="B10" s="164">
        <f>H10*(1+$M$9)</f>
        <v>0</v>
      </c>
      <c r="C10" s="164">
        <f>I10*(1+$M$9)</f>
        <v>0</v>
      </c>
      <c r="D10" s="164">
        <f t="shared" ref="D10:D23" si="1">+C10*(1+$M$11)</f>
        <v>0</v>
      </c>
      <c r="E10" s="164">
        <f t="shared" ref="E10:E23" si="2">+D10*(1+$M$12)</f>
        <v>0</v>
      </c>
      <c r="F10" s="165">
        <f t="shared" ref="F10:G23" si="3">+E10*(1+$M$13)</f>
        <v>0</v>
      </c>
      <c r="G10" s="165">
        <f t="shared" si="3"/>
        <v>0</v>
      </c>
    </row>
    <row r="11" spans="1:7" x14ac:dyDescent="0.25">
      <c r="A11" s="57" t="s">
        <v>453</v>
      </c>
      <c r="B11" s="164">
        <f>H11*(1+$M$9)</f>
        <v>0</v>
      </c>
      <c r="C11" s="164">
        <f>I11*(1+$M$9)</f>
        <v>0</v>
      </c>
      <c r="D11" s="164">
        <f t="shared" si="1"/>
        <v>0</v>
      </c>
      <c r="E11" s="164">
        <f t="shared" si="2"/>
        <v>0</v>
      </c>
      <c r="F11" s="165">
        <f t="shared" si="3"/>
        <v>0</v>
      </c>
      <c r="G11" s="165">
        <f t="shared" si="3"/>
        <v>0</v>
      </c>
    </row>
    <row r="12" spans="1:7" x14ac:dyDescent="0.25">
      <c r="A12" s="57" t="s">
        <v>454</v>
      </c>
      <c r="B12" s="164">
        <v>90094721.790000007</v>
      </c>
      <c r="C12" s="164">
        <v>92797563.439999998</v>
      </c>
      <c r="D12" s="164">
        <v>95581490.349999994</v>
      </c>
      <c r="E12" s="164">
        <v>98448935.060000002</v>
      </c>
      <c r="F12" s="165">
        <v>101402403.11</v>
      </c>
      <c r="G12" s="165">
        <v>104444475.2</v>
      </c>
    </row>
    <row r="13" spans="1:7" x14ac:dyDescent="0.25">
      <c r="A13" s="57" t="s">
        <v>455</v>
      </c>
      <c r="B13" s="164">
        <v>22150799.68</v>
      </c>
      <c r="C13" s="164">
        <v>22815323.670000002</v>
      </c>
      <c r="D13" s="164">
        <v>23499783.379999999</v>
      </c>
      <c r="E13" s="164">
        <v>24204776.879999999</v>
      </c>
      <c r="F13" s="165">
        <v>24930920.190000001</v>
      </c>
      <c r="G13" s="165">
        <v>25678847.789999999</v>
      </c>
    </row>
    <row r="14" spans="1:7" x14ac:dyDescent="0.25">
      <c r="A14" s="58" t="s">
        <v>456</v>
      </c>
      <c r="B14" s="164">
        <v>13771182.699999999</v>
      </c>
      <c r="C14" s="164">
        <v>14184318.18</v>
      </c>
      <c r="D14" s="164">
        <v>14609847.73</v>
      </c>
      <c r="E14" s="164">
        <v>15048143.16</v>
      </c>
      <c r="F14" s="165">
        <v>15499587.449999999</v>
      </c>
      <c r="G14" s="165">
        <v>15946575.08</v>
      </c>
    </row>
    <row r="15" spans="1:7" x14ac:dyDescent="0.25">
      <c r="A15" s="57" t="s">
        <v>457</v>
      </c>
      <c r="B15" s="164">
        <f>H15*(1+$M$9)</f>
        <v>0</v>
      </c>
      <c r="C15" s="164">
        <f>I15*(1+$M$9)</f>
        <v>0</v>
      </c>
      <c r="D15" s="164">
        <f t="shared" si="1"/>
        <v>0</v>
      </c>
      <c r="E15" s="164">
        <f t="shared" si="2"/>
        <v>0</v>
      </c>
      <c r="F15" s="165">
        <f t="shared" si="3"/>
        <v>0</v>
      </c>
      <c r="G15" s="165">
        <f t="shared" si="3"/>
        <v>0</v>
      </c>
    </row>
    <row r="16" spans="1:7" x14ac:dyDescent="0.25">
      <c r="A16" s="57" t="s">
        <v>458</v>
      </c>
      <c r="B16" s="164">
        <v>470621633.89999998</v>
      </c>
      <c r="C16" s="164">
        <v>484740282.92000002</v>
      </c>
      <c r="D16" s="164">
        <v>499282491.39999998</v>
      </c>
      <c r="E16" s="164">
        <v>514260966.14999998</v>
      </c>
      <c r="F16" s="165">
        <v>529688795.13</v>
      </c>
      <c r="G16" s="165">
        <v>545579458.98000002</v>
      </c>
    </row>
    <row r="17" spans="1:7" x14ac:dyDescent="0.25">
      <c r="A17" s="57" t="s">
        <v>459</v>
      </c>
      <c r="B17" s="164">
        <v>21793828.16</v>
      </c>
      <c r="C17" s="164">
        <v>22447643</v>
      </c>
      <c r="D17" s="164">
        <v>23121072.289999999</v>
      </c>
      <c r="E17" s="164">
        <v>23814704.460000001</v>
      </c>
      <c r="F17" s="165">
        <v>24529145.600000001</v>
      </c>
      <c r="G17" s="165">
        <v>25265019.969999999</v>
      </c>
    </row>
    <row r="18" spans="1:7" x14ac:dyDescent="0.25">
      <c r="A18" s="57" t="s">
        <v>460</v>
      </c>
      <c r="B18" s="164">
        <f>H18*(1+$M$9)</f>
        <v>0</v>
      </c>
      <c r="C18" s="164">
        <f>I18*(1+$M$9)</f>
        <v>0</v>
      </c>
      <c r="D18" s="164">
        <f t="shared" si="1"/>
        <v>0</v>
      </c>
      <c r="E18" s="164">
        <f t="shared" si="2"/>
        <v>0</v>
      </c>
      <c r="F18" s="165">
        <f t="shared" si="3"/>
        <v>0</v>
      </c>
      <c r="G18" s="165">
        <f t="shared" si="3"/>
        <v>0</v>
      </c>
    </row>
    <row r="19" spans="1:7" x14ac:dyDescent="0.25">
      <c r="A19" s="88" t="s">
        <v>461</v>
      </c>
      <c r="B19" s="164">
        <f>H19*(1+$M$9)</f>
        <v>0</v>
      </c>
      <c r="C19" s="164">
        <f>I19*(1+$M$9)</f>
        <v>0</v>
      </c>
      <c r="D19" s="164">
        <f t="shared" si="1"/>
        <v>0</v>
      </c>
      <c r="E19" s="164">
        <f t="shared" si="2"/>
        <v>0</v>
      </c>
      <c r="F19" s="165">
        <f t="shared" si="3"/>
        <v>0</v>
      </c>
      <c r="G19" s="165">
        <f t="shared" si="3"/>
        <v>0</v>
      </c>
    </row>
    <row r="20" spans="1:7" x14ac:dyDescent="0.25">
      <c r="A20" s="57" t="s">
        <v>462</v>
      </c>
      <c r="B20" s="164">
        <v>0</v>
      </c>
      <c r="C20" s="164">
        <v>0</v>
      </c>
      <c r="D20" s="164">
        <f t="shared" si="1"/>
        <v>0</v>
      </c>
      <c r="E20" s="164">
        <f t="shared" si="2"/>
        <v>0</v>
      </c>
      <c r="F20" s="165">
        <f t="shared" si="3"/>
        <v>0</v>
      </c>
      <c r="G20" s="165">
        <f t="shared" si="3"/>
        <v>0</v>
      </c>
    </row>
    <row r="21" spans="1:7" x14ac:dyDescent="0.25">
      <c r="A21" s="3" t="s">
        <v>463</v>
      </c>
      <c r="B21" s="166">
        <f>SUM(B22:B27)</f>
        <v>345864985.30000001</v>
      </c>
      <c r="C21" s="166">
        <f>SUM(C22:C27)</f>
        <v>356240934.86000001</v>
      </c>
      <c r="D21" s="162">
        <f t="shared" ref="D21:G21" si="4">SUM(D22:D27)</f>
        <v>366928162.90999997</v>
      </c>
      <c r="E21" s="162">
        <f t="shared" si="4"/>
        <v>377936007.79000002</v>
      </c>
      <c r="F21" s="162">
        <f t="shared" si="4"/>
        <v>389274088.01999998</v>
      </c>
      <c r="G21" s="162">
        <f t="shared" si="4"/>
        <v>400952310.66999996</v>
      </c>
    </row>
    <row r="22" spans="1:7" x14ac:dyDescent="0.25">
      <c r="A22" s="57" t="s">
        <v>464</v>
      </c>
      <c r="B22" s="164">
        <v>344723280.72000003</v>
      </c>
      <c r="C22" s="164">
        <v>355064979.13999999</v>
      </c>
      <c r="D22" s="164">
        <v>365716928.51999998</v>
      </c>
      <c r="E22" s="164">
        <v>376688436.37</v>
      </c>
      <c r="F22" s="165">
        <v>387989089.45999998</v>
      </c>
      <c r="G22" s="165">
        <v>399628762.14999998</v>
      </c>
    </row>
    <row r="23" spans="1:7" x14ac:dyDescent="0.25">
      <c r="A23" s="57" t="s">
        <v>465</v>
      </c>
      <c r="B23" s="164">
        <v>0</v>
      </c>
      <c r="C23" s="164">
        <v>0</v>
      </c>
      <c r="D23" s="164">
        <f t="shared" si="1"/>
        <v>0</v>
      </c>
      <c r="E23" s="164">
        <f t="shared" si="2"/>
        <v>0</v>
      </c>
      <c r="F23" s="165">
        <f t="shared" si="3"/>
        <v>0</v>
      </c>
      <c r="G23" s="165">
        <f t="shared" si="3"/>
        <v>0</v>
      </c>
    </row>
    <row r="24" spans="1:7" x14ac:dyDescent="0.25">
      <c r="A24" s="57" t="s">
        <v>466</v>
      </c>
      <c r="B24" s="164">
        <f>H24*(1+$M$9)</f>
        <v>0</v>
      </c>
      <c r="C24" s="164">
        <f>I24*(1+$M$9)</f>
        <v>0</v>
      </c>
      <c r="D24" s="164">
        <f t="shared" ref="D24:D29" si="5">+C24*(1+$W$5)</f>
        <v>0</v>
      </c>
      <c r="E24" s="164">
        <f t="shared" ref="E24:E29" si="6">+D24*(1+$X$5)</f>
        <v>0</v>
      </c>
      <c r="F24" s="165">
        <f t="shared" ref="F24:G29" si="7">+E24*(1+$Y$5)</f>
        <v>0</v>
      </c>
      <c r="G24" s="165">
        <f t="shared" si="7"/>
        <v>0</v>
      </c>
    </row>
    <row r="25" spans="1:7" ht="30" x14ac:dyDescent="0.25">
      <c r="A25" s="58" t="s">
        <v>467</v>
      </c>
      <c r="B25" s="164">
        <v>1141704.58</v>
      </c>
      <c r="C25" s="164">
        <v>1175955.72</v>
      </c>
      <c r="D25" s="164">
        <v>1211234.3899999999</v>
      </c>
      <c r="E25" s="164">
        <v>1247571.42</v>
      </c>
      <c r="F25" s="165">
        <v>1284998.56</v>
      </c>
      <c r="G25" s="165">
        <v>1323548.52</v>
      </c>
    </row>
    <row r="26" spans="1:7" x14ac:dyDescent="0.25">
      <c r="A26" s="58" t="s">
        <v>468</v>
      </c>
      <c r="B26" s="164">
        <f t="shared" ref="B26:C29" si="8">H26*(1+$M$9)</f>
        <v>0</v>
      </c>
      <c r="C26" s="164">
        <f t="shared" si="8"/>
        <v>0</v>
      </c>
      <c r="D26" s="164">
        <v>0</v>
      </c>
      <c r="E26" s="164">
        <f t="shared" si="6"/>
        <v>0</v>
      </c>
      <c r="F26" s="165">
        <f t="shared" si="7"/>
        <v>0</v>
      </c>
      <c r="G26" s="165">
        <f t="shared" si="7"/>
        <v>0</v>
      </c>
    </row>
    <row r="27" spans="1:7" x14ac:dyDescent="0.25">
      <c r="A27" s="76" t="s">
        <v>462</v>
      </c>
      <c r="B27" s="164">
        <f t="shared" si="8"/>
        <v>0</v>
      </c>
      <c r="C27" s="164">
        <f t="shared" si="8"/>
        <v>0</v>
      </c>
      <c r="D27" s="164">
        <f t="shared" si="5"/>
        <v>0</v>
      </c>
      <c r="E27" s="164">
        <f t="shared" si="6"/>
        <v>0</v>
      </c>
      <c r="F27" s="165">
        <f t="shared" si="7"/>
        <v>0</v>
      </c>
      <c r="G27" s="165">
        <f t="shared" si="7"/>
        <v>0</v>
      </c>
    </row>
    <row r="28" spans="1:7" x14ac:dyDescent="0.25">
      <c r="A28" s="3" t="s">
        <v>469</v>
      </c>
      <c r="B28" s="164">
        <f t="shared" si="8"/>
        <v>0</v>
      </c>
      <c r="C28" s="164">
        <f t="shared" si="8"/>
        <v>0</v>
      </c>
      <c r="D28" s="164">
        <f t="shared" si="5"/>
        <v>0</v>
      </c>
      <c r="E28" s="164">
        <f t="shared" si="6"/>
        <v>0</v>
      </c>
      <c r="F28" s="165">
        <f t="shared" si="7"/>
        <v>0</v>
      </c>
      <c r="G28" s="165">
        <f t="shared" si="7"/>
        <v>0</v>
      </c>
    </row>
    <row r="29" spans="1:7" x14ac:dyDescent="0.25">
      <c r="A29" s="57" t="s">
        <v>470</v>
      </c>
      <c r="B29" s="164">
        <f t="shared" si="8"/>
        <v>0</v>
      </c>
      <c r="C29" s="164">
        <f t="shared" si="8"/>
        <v>0</v>
      </c>
      <c r="D29" s="164">
        <f t="shared" si="5"/>
        <v>0</v>
      </c>
      <c r="E29" s="164">
        <f t="shared" si="6"/>
        <v>0</v>
      </c>
      <c r="F29" s="165">
        <f t="shared" si="7"/>
        <v>0</v>
      </c>
      <c r="G29" s="165">
        <f t="shared" si="7"/>
        <v>0</v>
      </c>
    </row>
    <row r="30" spans="1:7" x14ac:dyDescent="0.25">
      <c r="A30" s="44" t="s">
        <v>462</v>
      </c>
      <c r="B30" s="162">
        <f>+B28+B21+B8</f>
        <v>1110168831.4100001</v>
      </c>
      <c r="C30" s="162">
        <f t="shared" ref="C30:G30" si="9">+C28+C21+C8</f>
        <v>1143473896.3499999</v>
      </c>
      <c r="D30" s="162">
        <f t="shared" si="9"/>
        <v>1177778113.2399998</v>
      </c>
      <c r="E30" s="162">
        <f t="shared" si="9"/>
        <v>1213111456.6400001</v>
      </c>
      <c r="F30" s="163">
        <f t="shared" si="9"/>
        <v>1249504800.3299999</v>
      </c>
      <c r="G30" s="163">
        <f t="shared" si="9"/>
        <v>1286971944.3499999</v>
      </c>
    </row>
    <row r="31" spans="1:7" ht="14.45" customHeight="1" x14ac:dyDescent="0.25">
      <c r="A31" s="3" t="s">
        <v>471</v>
      </c>
      <c r="B31" s="167"/>
      <c r="C31" s="167"/>
      <c r="D31" s="167"/>
      <c r="E31" s="52"/>
      <c r="F31" s="161"/>
      <c r="G31" s="161"/>
    </row>
    <row r="32" spans="1:7" ht="14.45" customHeight="1" x14ac:dyDescent="0.25">
      <c r="A32" s="44"/>
      <c r="B32" s="167"/>
      <c r="C32" s="167"/>
      <c r="D32" s="167"/>
      <c r="E32" s="52"/>
      <c r="F32" s="161"/>
      <c r="G32" s="161"/>
    </row>
    <row r="33" spans="1:7" x14ac:dyDescent="0.25">
      <c r="A33" s="140" t="s">
        <v>297</v>
      </c>
      <c r="B33" s="167"/>
      <c r="C33" s="167"/>
      <c r="D33" s="167"/>
      <c r="E33" s="52"/>
      <c r="F33" s="161"/>
      <c r="G33" s="161"/>
    </row>
    <row r="34" spans="1:7" ht="30" x14ac:dyDescent="0.25">
      <c r="A34" s="138" t="s">
        <v>472</v>
      </c>
      <c r="B34" s="167"/>
      <c r="C34" s="167"/>
      <c r="D34" s="167"/>
      <c r="E34" s="52"/>
      <c r="F34" s="161"/>
      <c r="G34" s="161"/>
    </row>
    <row r="35" spans="1:7" ht="30" x14ac:dyDescent="0.25">
      <c r="A35" s="138" t="s">
        <v>299</v>
      </c>
      <c r="B35" s="167"/>
      <c r="C35" s="167"/>
      <c r="D35" s="167"/>
      <c r="E35" s="52"/>
      <c r="F35" s="161"/>
      <c r="G35" s="161"/>
    </row>
    <row r="36" spans="1:7" x14ac:dyDescent="0.25">
      <c r="A36" s="140" t="s">
        <v>473</v>
      </c>
      <c r="B36" s="167"/>
      <c r="C36" s="167"/>
      <c r="D36" s="167"/>
      <c r="E36" s="52"/>
      <c r="F36" s="161"/>
      <c r="G36" s="161"/>
    </row>
    <row r="37" spans="1:7" x14ac:dyDescent="0.25">
      <c r="A37" s="53"/>
      <c r="B37" s="168"/>
      <c r="C37" s="168"/>
      <c r="D37" s="168"/>
      <c r="E37" s="53"/>
      <c r="F37" s="169"/>
      <c r="G37" s="16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8" sqref="B8"/>
    </sheetView>
  </sheetViews>
  <sheetFormatPr baseColWidth="10" defaultColWidth="11" defaultRowHeight="15" x14ac:dyDescent="0.25"/>
  <cols>
    <col min="1" max="1" width="57.5703125" customWidth="1"/>
    <col min="2" max="2" width="20.42578125" customWidth="1"/>
    <col min="3" max="3" width="19.85546875" customWidth="1"/>
    <col min="4" max="4" width="20.85546875" bestFit="1" customWidth="1"/>
    <col min="5" max="5" width="17.85546875" customWidth="1"/>
    <col min="6" max="6" width="19.28515625" customWidth="1"/>
    <col min="7" max="7" width="18.28515625" customWidth="1"/>
  </cols>
  <sheetData>
    <row r="1" spans="1:7" ht="41.1" customHeight="1" x14ac:dyDescent="0.25">
      <c r="A1" s="227" t="s">
        <v>474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Municipio de Salamanca, Guanajuato</v>
      </c>
      <c r="B2" s="240"/>
      <c r="C2" s="240"/>
      <c r="D2" s="240"/>
      <c r="E2" s="240"/>
      <c r="F2" s="240"/>
      <c r="G2" s="241"/>
    </row>
    <row r="3" spans="1:7" x14ac:dyDescent="0.25">
      <c r="A3" s="236" t="s">
        <v>475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x14ac:dyDescent="0.25">
      <c r="A5" s="230" t="s">
        <v>447</v>
      </c>
      <c r="B5" s="231"/>
      <c r="C5" s="231"/>
      <c r="D5" s="231"/>
      <c r="E5" s="231"/>
      <c r="F5" s="231"/>
      <c r="G5" s="232"/>
    </row>
    <row r="6" spans="1:7" x14ac:dyDescent="0.25">
      <c r="A6" s="135" t="s">
        <v>448</v>
      </c>
      <c r="B6" s="7">
        <v>2025</v>
      </c>
      <c r="C6" s="32">
        <v>2026</v>
      </c>
      <c r="D6" s="32">
        <v>2027</v>
      </c>
      <c r="E6" s="32">
        <v>2028</v>
      </c>
      <c r="F6" s="32">
        <v>2029</v>
      </c>
      <c r="G6" s="32">
        <v>2030</v>
      </c>
    </row>
    <row r="7" spans="1:7" ht="15.75" customHeight="1" x14ac:dyDescent="0.25">
      <c r="A7" s="25" t="s">
        <v>476</v>
      </c>
      <c r="B7" s="115">
        <f t="shared" ref="B7:G7" si="0">SUM(B8:B16)</f>
        <v>765445550.69000006</v>
      </c>
      <c r="C7" s="115">
        <f t="shared" si="0"/>
        <v>796063372.72000003</v>
      </c>
      <c r="D7" s="115">
        <f t="shared" si="0"/>
        <v>827905907.62</v>
      </c>
      <c r="E7" s="115">
        <f t="shared" si="0"/>
        <v>861022143.94000006</v>
      </c>
      <c r="F7" s="115">
        <f t="shared" si="0"/>
        <v>895463029.68000007</v>
      </c>
      <c r="G7" s="115">
        <f t="shared" si="0"/>
        <v>931281550.87</v>
      </c>
    </row>
    <row r="8" spans="1:7" x14ac:dyDescent="0.25">
      <c r="A8" s="57" t="s">
        <v>477</v>
      </c>
      <c r="B8" s="74">
        <v>376980305.44999999</v>
      </c>
      <c r="C8" s="74">
        <v>392059517.67000002</v>
      </c>
      <c r="D8" s="74">
        <v>407741898.37</v>
      </c>
      <c r="E8" s="74">
        <v>424051574.31</v>
      </c>
      <c r="F8" s="74">
        <v>441013637.27999997</v>
      </c>
      <c r="G8" s="74">
        <v>458654182.76999998</v>
      </c>
    </row>
    <row r="9" spans="1:7" ht="15.75" customHeight="1" x14ac:dyDescent="0.25">
      <c r="A9" s="57" t="s">
        <v>478</v>
      </c>
      <c r="B9" s="74">
        <v>56422030.829999998</v>
      </c>
      <c r="C9" s="74">
        <v>58678912.060000002</v>
      </c>
      <c r="D9" s="74">
        <v>61026068.549999997</v>
      </c>
      <c r="E9" s="74">
        <v>63467111.289999999</v>
      </c>
      <c r="F9" s="74">
        <v>66005795.740000002</v>
      </c>
      <c r="G9" s="74">
        <v>68646027.569999993</v>
      </c>
    </row>
    <row r="10" spans="1:7" x14ac:dyDescent="0.25">
      <c r="A10" s="57" t="s">
        <v>479</v>
      </c>
      <c r="B10" s="74">
        <v>131053598.68000001</v>
      </c>
      <c r="C10" s="74">
        <v>136295742.63</v>
      </c>
      <c r="D10" s="74">
        <v>141747572.33000001</v>
      </c>
      <c r="E10" s="74">
        <v>147417475.22999999</v>
      </c>
      <c r="F10" s="74">
        <v>153314174.22999999</v>
      </c>
      <c r="G10" s="74">
        <v>159446741.19999999</v>
      </c>
    </row>
    <row r="11" spans="1:7" x14ac:dyDescent="0.25">
      <c r="A11" s="57" t="s">
        <v>480</v>
      </c>
      <c r="B11" s="74">
        <v>153489615.72999999</v>
      </c>
      <c r="C11" s="74">
        <v>159629200.36000001</v>
      </c>
      <c r="D11" s="74">
        <v>166014368.37</v>
      </c>
      <c r="E11" s="74">
        <v>172654943.11000001</v>
      </c>
      <c r="F11" s="74">
        <v>179561140.83000001</v>
      </c>
      <c r="G11" s="74">
        <v>186743586.47</v>
      </c>
    </row>
    <row r="12" spans="1:7" x14ac:dyDescent="0.25">
      <c r="A12" s="57" t="s">
        <v>481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482</v>
      </c>
      <c r="B13" s="74">
        <v>37500000</v>
      </c>
      <c r="C13" s="74">
        <v>39000000</v>
      </c>
      <c r="D13" s="74">
        <v>40560000</v>
      </c>
      <c r="E13" s="74">
        <v>42182400</v>
      </c>
      <c r="F13" s="74">
        <v>43869696</v>
      </c>
      <c r="G13" s="74">
        <v>45624483.840000004</v>
      </c>
    </row>
    <row r="14" spans="1:7" x14ac:dyDescent="0.25">
      <c r="A14" s="58" t="s">
        <v>483</v>
      </c>
      <c r="B14" s="74">
        <v>10000000</v>
      </c>
      <c r="C14" s="74">
        <v>10400000</v>
      </c>
      <c r="D14" s="74">
        <v>10816000</v>
      </c>
      <c r="E14" s="74">
        <v>11248640</v>
      </c>
      <c r="F14" s="74">
        <v>11698585.6</v>
      </c>
      <c r="G14" s="74">
        <v>12166529.02</v>
      </c>
    </row>
    <row r="15" spans="1:7" x14ac:dyDescent="0.25">
      <c r="A15" s="57" t="s">
        <v>484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485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486</v>
      </c>
      <c r="B18" s="115">
        <f>SUM(B19:B27)</f>
        <v>344723280.51999998</v>
      </c>
      <c r="C18" s="115">
        <f t="shared" ref="C18:G18" si="1">SUM(C19:C27)</f>
        <v>358512211.73000002</v>
      </c>
      <c r="D18" s="115">
        <f t="shared" si="1"/>
        <v>372852700.22000003</v>
      </c>
      <c r="E18" s="115">
        <f t="shared" si="1"/>
        <v>387766808.23000002</v>
      </c>
      <c r="F18" s="115">
        <f t="shared" si="1"/>
        <v>403277480.54000002</v>
      </c>
      <c r="G18" s="115">
        <f t="shared" si="1"/>
        <v>419408579.77999997</v>
      </c>
    </row>
    <row r="19" spans="1:7" x14ac:dyDescent="0.25">
      <c r="A19" s="57" t="s">
        <v>477</v>
      </c>
      <c r="B19" s="75">
        <v>129703080.86</v>
      </c>
      <c r="C19" s="75">
        <v>134891204.09</v>
      </c>
      <c r="D19" s="75">
        <v>140286852.25999999</v>
      </c>
      <c r="E19" s="75">
        <v>145898326.34999999</v>
      </c>
      <c r="F19" s="75">
        <v>151734259.40000001</v>
      </c>
      <c r="G19" s="75">
        <v>157803629.78</v>
      </c>
    </row>
    <row r="20" spans="1:7" x14ac:dyDescent="0.25">
      <c r="A20" s="57" t="s">
        <v>478</v>
      </c>
      <c r="B20" s="75">
        <v>49174392.259999998</v>
      </c>
      <c r="C20" s="75">
        <v>51141367.950000003</v>
      </c>
      <c r="D20" s="75">
        <v>53187022.670000002</v>
      </c>
      <c r="E20" s="75">
        <v>55314503.579999998</v>
      </c>
      <c r="F20" s="75">
        <v>57527083.719999999</v>
      </c>
      <c r="G20" s="75">
        <v>59828167.07</v>
      </c>
    </row>
    <row r="21" spans="1:7" x14ac:dyDescent="0.25">
      <c r="A21" s="57" t="s">
        <v>479</v>
      </c>
      <c r="B21" s="75">
        <v>4761674.62</v>
      </c>
      <c r="C21" s="75">
        <v>4952141.5999999996</v>
      </c>
      <c r="D21" s="75">
        <v>5150227.2699999996</v>
      </c>
      <c r="E21" s="75">
        <v>5356236.3600000003</v>
      </c>
      <c r="F21" s="75">
        <v>5570485.8099999996</v>
      </c>
      <c r="G21" s="75">
        <v>5793305.25</v>
      </c>
    </row>
    <row r="22" spans="1:7" x14ac:dyDescent="0.25">
      <c r="A22" s="57" t="s">
        <v>480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481</v>
      </c>
      <c r="B23" s="75">
        <v>19876026.68</v>
      </c>
      <c r="C23" s="75">
        <v>20671067.75</v>
      </c>
      <c r="D23" s="75">
        <v>21497910.460000001</v>
      </c>
      <c r="E23" s="75">
        <v>22357826.879999999</v>
      </c>
      <c r="F23" s="75">
        <v>23252139.949999999</v>
      </c>
      <c r="G23" s="75">
        <v>24182225.550000001</v>
      </c>
    </row>
    <row r="24" spans="1:7" x14ac:dyDescent="0.25">
      <c r="A24" s="58" t="s">
        <v>482</v>
      </c>
      <c r="B24" s="75">
        <v>125458106.09999999</v>
      </c>
      <c r="C24" s="75">
        <v>130476430.34</v>
      </c>
      <c r="D24" s="75">
        <v>135695487.56</v>
      </c>
      <c r="E24" s="75">
        <v>141123307.06</v>
      </c>
      <c r="F24" s="75">
        <v>146768239.34</v>
      </c>
      <c r="G24" s="75">
        <v>152638968.91999999</v>
      </c>
    </row>
    <row r="25" spans="1:7" x14ac:dyDescent="0.25">
      <c r="A25" s="58" t="s">
        <v>483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485</v>
      </c>
      <c r="B27" s="75">
        <v>15750000</v>
      </c>
      <c r="C27" s="75">
        <v>16380000</v>
      </c>
      <c r="D27" s="75">
        <v>17035200</v>
      </c>
      <c r="E27" s="75">
        <v>17716608</v>
      </c>
      <c r="F27" s="75">
        <v>18425272.32</v>
      </c>
      <c r="G27" s="75">
        <v>19162283.210000001</v>
      </c>
    </row>
    <row r="28" spans="1:7" x14ac:dyDescent="0.25">
      <c r="A28" s="44" t="s">
        <v>462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488</v>
      </c>
      <c r="B29" s="115">
        <f>B18+B7</f>
        <v>1110168831.21</v>
      </c>
      <c r="C29" s="115">
        <f t="shared" ref="C29:G29" si="2">C18+C7</f>
        <v>1154575584.45</v>
      </c>
      <c r="D29" s="115">
        <f t="shared" si="2"/>
        <v>1200758607.8400002</v>
      </c>
      <c r="E29" s="115">
        <f t="shared" si="2"/>
        <v>1248788952.1700001</v>
      </c>
      <c r="F29" s="115">
        <f t="shared" si="2"/>
        <v>1298740510.22</v>
      </c>
      <c r="G29" s="115">
        <f t="shared" si="2"/>
        <v>1350690130.6500001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11811023622047245" right="0.31496062992125984" top="0.74803149606299213" bottom="0.74803149606299213" header="0.31496062992125984" footer="0.31496062992125984"/>
  <pageSetup scale="75" orientation="landscape" horizontalDpi="1200" verticalDpi="1200" r:id="rId1"/>
  <ignoredErrors>
    <ignoredError sqref="B7:G7 B28:G28 B18:G18 B29:G29 D16:G16 D12:G12 D15:G15 B25:B26 D22:G22 D25:G2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O18" sqref="O18"/>
    </sheetView>
  </sheetViews>
  <sheetFormatPr baseColWidth="10" defaultColWidth="11" defaultRowHeight="15" x14ac:dyDescent="0.25"/>
  <cols>
    <col min="1" max="1" width="55.5703125" customWidth="1"/>
    <col min="2" max="2" width="15.5703125" customWidth="1"/>
    <col min="3" max="3" width="17.7109375" customWidth="1"/>
    <col min="4" max="4" width="18" customWidth="1"/>
    <col min="5" max="5" width="18.42578125" customWidth="1"/>
    <col min="6" max="6" width="18.85546875" customWidth="1"/>
    <col min="7" max="7" width="16.140625" customWidth="1"/>
  </cols>
  <sheetData>
    <row r="1" spans="1:7" ht="41.1" customHeight="1" x14ac:dyDescent="0.25">
      <c r="A1" s="227" t="s">
        <v>489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Municipio de Salamanca, Guanajuato</v>
      </c>
      <c r="B2" s="240"/>
      <c r="C2" s="240"/>
      <c r="D2" s="240"/>
      <c r="E2" s="240"/>
      <c r="F2" s="240"/>
      <c r="G2" s="241"/>
    </row>
    <row r="3" spans="1:7" x14ac:dyDescent="0.25">
      <c r="A3" s="236" t="s">
        <v>490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ht="45" x14ac:dyDescent="0.25">
      <c r="A5" s="135" t="s">
        <v>491</v>
      </c>
      <c r="B5" s="7">
        <v>2020</v>
      </c>
      <c r="C5" s="32">
        <v>2021</v>
      </c>
      <c r="D5" s="32">
        <v>2022</v>
      </c>
      <c r="E5" s="32">
        <v>2023</v>
      </c>
      <c r="F5" s="32">
        <v>2024</v>
      </c>
      <c r="G5" s="32" t="s">
        <v>610</v>
      </c>
    </row>
    <row r="6" spans="1:7" ht="15.75" customHeight="1" x14ac:dyDescent="0.25">
      <c r="A6" s="25" t="s">
        <v>492</v>
      </c>
      <c r="B6" s="115">
        <f>SUM(B7:B18)</f>
        <v>582002438.97000003</v>
      </c>
      <c r="C6" s="115">
        <f t="shared" ref="C6:G6" si="0">SUM(C7:C18)</f>
        <v>572578111.31999993</v>
      </c>
      <c r="D6" s="115">
        <f t="shared" si="0"/>
        <v>707279467.40999997</v>
      </c>
      <c r="E6" s="115">
        <f t="shared" si="0"/>
        <v>676210084.01999998</v>
      </c>
      <c r="F6" s="115">
        <f t="shared" si="0"/>
        <v>752853273.34000003</v>
      </c>
      <c r="G6" s="115">
        <f t="shared" si="0"/>
        <v>251111633.22</v>
      </c>
    </row>
    <row r="7" spans="1:7" x14ac:dyDescent="0.25">
      <c r="A7" s="57" t="s">
        <v>450</v>
      </c>
      <c r="B7" s="74">
        <v>99192160.329999998</v>
      </c>
      <c r="C7" s="74">
        <v>124208109.48</v>
      </c>
      <c r="D7" s="74">
        <v>132616858.98999999</v>
      </c>
      <c r="E7" s="74">
        <v>120312420.2</v>
      </c>
      <c r="F7" s="74">
        <v>136382470.44</v>
      </c>
      <c r="G7" s="74">
        <v>98295290.650000006</v>
      </c>
    </row>
    <row r="8" spans="1:7" ht="15.75" customHeight="1" x14ac:dyDescent="0.25">
      <c r="A8" s="57" t="s">
        <v>451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452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453</v>
      </c>
      <c r="B10" s="74">
        <v>60049149.810000002</v>
      </c>
      <c r="C10" s="74">
        <v>65434635.079999998</v>
      </c>
      <c r="D10" s="74">
        <v>67805719.689999998</v>
      </c>
      <c r="E10" s="74">
        <v>71613115.769999996</v>
      </c>
      <c r="F10" s="74">
        <v>67769303.349999994</v>
      </c>
      <c r="G10" s="74">
        <v>16362744.470000001</v>
      </c>
    </row>
    <row r="11" spans="1:7" x14ac:dyDescent="0.25">
      <c r="A11" s="57" t="s">
        <v>454</v>
      </c>
      <c r="B11" s="74">
        <v>1864287.78</v>
      </c>
      <c r="C11" s="74">
        <v>4244368.37</v>
      </c>
      <c r="D11" s="74">
        <v>6841429.6699999999</v>
      </c>
      <c r="E11" s="74">
        <v>18560939.670000002</v>
      </c>
      <c r="F11" s="74">
        <v>22761837.789999999</v>
      </c>
      <c r="G11" s="74">
        <v>2239174.4500000002</v>
      </c>
    </row>
    <row r="12" spans="1:7" x14ac:dyDescent="0.25">
      <c r="A12" s="57" t="s">
        <v>455</v>
      </c>
      <c r="B12" s="74">
        <v>8058368.54</v>
      </c>
      <c r="C12" s="74">
        <v>10104362.039999999</v>
      </c>
      <c r="D12" s="74">
        <v>15687073.380000001</v>
      </c>
      <c r="E12" s="74">
        <v>13458625.789999999</v>
      </c>
      <c r="F12" s="74">
        <v>17878025.77</v>
      </c>
      <c r="G12" s="74">
        <v>5842277.21</v>
      </c>
    </row>
    <row r="13" spans="1:7" x14ac:dyDescent="0.25">
      <c r="A13" s="58" t="s">
        <v>456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457</v>
      </c>
      <c r="B14" s="74">
        <v>373642002.49000001</v>
      </c>
      <c r="C14" s="74">
        <v>338878903.42000002</v>
      </c>
      <c r="D14" s="74">
        <v>431649602.60000002</v>
      </c>
      <c r="E14" s="74">
        <v>445653404.82999998</v>
      </c>
      <c r="F14" s="74">
        <v>455491298.56</v>
      </c>
      <c r="G14" s="74">
        <v>124926133.77</v>
      </c>
    </row>
    <row r="15" spans="1:7" x14ac:dyDescent="0.25">
      <c r="A15" s="57" t="s">
        <v>458</v>
      </c>
      <c r="B15" s="74">
        <v>4648835.7300000004</v>
      </c>
      <c r="C15" s="74">
        <v>6127649.1399999997</v>
      </c>
      <c r="D15" s="74">
        <v>7919988.4699999997</v>
      </c>
      <c r="E15" s="74">
        <v>6611577.7599999998</v>
      </c>
      <c r="F15" s="74">
        <v>6333034.8300000001</v>
      </c>
      <c r="G15" s="74">
        <v>2534855.54</v>
      </c>
    </row>
    <row r="16" spans="1:7" x14ac:dyDescent="0.25">
      <c r="A16" s="57" t="s">
        <v>459</v>
      </c>
      <c r="B16" s="74">
        <v>0</v>
      </c>
      <c r="C16" s="74">
        <v>0</v>
      </c>
      <c r="D16" s="74">
        <v>0</v>
      </c>
      <c r="E16" s="74">
        <v>0</v>
      </c>
      <c r="F16" s="74">
        <v>46237302.600000001</v>
      </c>
      <c r="G16" s="74">
        <v>0</v>
      </c>
    </row>
    <row r="17" spans="1:7" x14ac:dyDescent="0.25">
      <c r="A17" s="57" t="s">
        <v>460</v>
      </c>
      <c r="B17" s="74">
        <v>34547634.289999999</v>
      </c>
      <c r="C17" s="74">
        <v>23580083.789999999</v>
      </c>
      <c r="D17" s="74">
        <v>42252330.689999998</v>
      </c>
      <c r="E17" s="74">
        <v>0</v>
      </c>
      <c r="F17" s="74">
        <v>0</v>
      </c>
      <c r="G17" s="74">
        <v>911157.13</v>
      </c>
    </row>
    <row r="18" spans="1:7" x14ac:dyDescent="0.25">
      <c r="A18" s="88" t="s">
        <v>461</v>
      </c>
      <c r="B18" s="74">
        <v>0</v>
      </c>
      <c r="C18" s="74">
        <v>0</v>
      </c>
      <c r="D18" s="74">
        <v>2506463.92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493</v>
      </c>
      <c r="B20" s="115">
        <f>SUM(B21:B25)</f>
        <v>264818412.94999999</v>
      </c>
      <c r="C20" s="115">
        <f t="shared" ref="C20:G20" si="1">SUM(C21:C25)</f>
        <v>252864811.86000001</v>
      </c>
      <c r="D20" s="115">
        <f t="shared" si="1"/>
        <v>285152153.58999997</v>
      </c>
      <c r="E20" s="115">
        <f t="shared" si="1"/>
        <v>366006957.18000001</v>
      </c>
      <c r="F20" s="115">
        <f t="shared" si="1"/>
        <v>334690742.08999997</v>
      </c>
      <c r="G20" s="115">
        <f t="shared" si="1"/>
        <v>0</v>
      </c>
    </row>
    <row r="21" spans="1:7" x14ac:dyDescent="0.25">
      <c r="A21" s="57" t="s">
        <v>464</v>
      </c>
      <c r="B21" s="75">
        <v>264818412.94999999</v>
      </c>
      <c r="C21" s="75">
        <v>252864811.86000001</v>
      </c>
      <c r="D21" s="75">
        <v>285152153.58999997</v>
      </c>
      <c r="E21" s="75">
        <v>334188033.80000001</v>
      </c>
      <c r="F21" s="75">
        <v>334305532.58999997</v>
      </c>
      <c r="G21" s="75"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5410.44</v>
      </c>
      <c r="F22" s="75">
        <v>0</v>
      </c>
      <c r="G22" s="75">
        <v>0</v>
      </c>
    </row>
    <row r="23" spans="1:7" x14ac:dyDescent="0.25">
      <c r="A23" s="57" t="s">
        <v>466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467</v>
      </c>
      <c r="B24" s="75">
        <v>0</v>
      </c>
      <c r="C24" s="75">
        <v>0</v>
      </c>
      <c r="D24" s="75">
        <v>0</v>
      </c>
      <c r="E24" s="75">
        <v>31813512.940000001</v>
      </c>
      <c r="F24" s="75">
        <v>385209.5</v>
      </c>
      <c r="G24" s="75">
        <v>0</v>
      </c>
    </row>
    <row r="25" spans="1:7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494</v>
      </c>
      <c r="B27" s="115">
        <f>SUM(B28)</f>
        <v>0</v>
      </c>
      <c r="C27" s="115">
        <f t="shared" ref="C27:G27" si="2">SUM(C28)</f>
        <v>0</v>
      </c>
      <c r="D27" s="115">
        <f t="shared" si="2"/>
        <v>0</v>
      </c>
      <c r="E27" s="115">
        <f t="shared" si="2"/>
        <v>0</v>
      </c>
      <c r="F27" s="115">
        <f t="shared" si="2"/>
        <v>0</v>
      </c>
      <c r="G27" s="115">
        <f t="shared" si="2"/>
        <v>0</v>
      </c>
    </row>
    <row r="28" spans="1:7" x14ac:dyDescent="0.25">
      <c r="A28" s="57" t="s">
        <v>295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495</v>
      </c>
      <c r="B30" s="115">
        <f>B20+B6+B27</f>
        <v>846820851.92000008</v>
      </c>
      <c r="C30" s="115">
        <f t="shared" ref="C30:G30" si="3">C20+C6+C27</f>
        <v>825442923.17999995</v>
      </c>
      <c r="D30" s="115">
        <f t="shared" si="3"/>
        <v>992431621</v>
      </c>
      <c r="E30" s="115">
        <f t="shared" si="3"/>
        <v>1042217041.2</v>
      </c>
      <c r="F30" s="115">
        <f t="shared" si="3"/>
        <v>1087544015.4300001</v>
      </c>
      <c r="G30" s="115">
        <f t="shared" si="3"/>
        <v>251111633.22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297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472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</row>
    <row r="34" spans="1:7" ht="30" x14ac:dyDescent="0.25">
      <c r="A34" s="138" t="s">
        <v>299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473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496</v>
      </c>
    </row>
    <row r="39" spans="1:7" x14ac:dyDescent="0.25">
      <c r="A39" t="s">
        <v>497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  <ignoredErrors>
    <ignoredError sqref="B6:G6 B9 B13:D13 B16:D16 B19:G20 E17:F17 B23:G23 G21 B8 F8:G8 F9:G9 B18 E18:G18 F13:G13 B22:D22 G22 B25:G30 B24:D24 G2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J49" sqref="J49"/>
    </sheetView>
  </sheetViews>
  <sheetFormatPr baseColWidth="10" defaultColWidth="11" defaultRowHeight="15" x14ac:dyDescent="0.25"/>
  <cols>
    <col min="1" max="1" width="58.5703125" customWidth="1"/>
    <col min="2" max="2" width="19" customWidth="1"/>
    <col min="3" max="3" width="19.85546875" customWidth="1"/>
    <col min="4" max="4" width="18.140625" customWidth="1"/>
    <col min="5" max="5" width="16.5703125" customWidth="1"/>
    <col min="6" max="6" width="17.85546875" customWidth="1"/>
    <col min="7" max="7" width="19.5703125" bestFit="1" customWidth="1"/>
  </cols>
  <sheetData>
    <row r="1" spans="1:7" ht="41.1" customHeight="1" x14ac:dyDescent="0.25">
      <c r="A1" s="227" t="s">
        <v>498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Municipio de Salamanca, Guanajuato</v>
      </c>
      <c r="B2" s="240"/>
      <c r="C2" s="240"/>
      <c r="D2" s="240"/>
      <c r="E2" s="240"/>
      <c r="F2" s="240"/>
      <c r="G2" s="241"/>
    </row>
    <row r="3" spans="1:7" x14ac:dyDescent="0.25">
      <c r="A3" s="236" t="s">
        <v>499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ht="30" x14ac:dyDescent="0.25">
      <c r="A5" s="135" t="s">
        <v>491</v>
      </c>
      <c r="B5" s="7">
        <v>2020</v>
      </c>
      <c r="C5" s="32">
        <v>2021</v>
      </c>
      <c r="D5" s="32">
        <v>2022</v>
      </c>
      <c r="E5" s="32">
        <v>2023</v>
      </c>
      <c r="F5" s="32">
        <v>2024</v>
      </c>
      <c r="G5" s="32" t="s">
        <v>611</v>
      </c>
    </row>
    <row r="6" spans="1:7" ht="15.75" customHeight="1" x14ac:dyDescent="0.25">
      <c r="A6" s="25" t="s">
        <v>476</v>
      </c>
      <c r="B6" s="115">
        <f t="shared" ref="B6:G6" si="0">SUM(B7:B15)</f>
        <v>516635702.09999996</v>
      </c>
      <c r="C6" s="115">
        <f t="shared" si="0"/>
        <v>506047309.06999999</v>
      </c>
      <c r="D6" s="115">
        <f t="shared" si="0"/>
        <v>583973235.33000004</v>
      </c>
      <c r="E6" s="115">
        <f t="shared" si="0"/>
        <v>606089389.44000006</v>
      </c>
      <c r="F6" s="115">
        <f t="shared" si="0"/>
        <v>773054695.92999995</v>
      </c>
      <c r="G6" s="115">
        <f t="shared" si="0"/>
        <v>157082597.95999998</v>
      </c>
    </row>
    <row r="7" spans="1:7" x14ac:dyDescent="0.25">
      <c r="A7" s="57" t="s">
        <v>477</v>
      </c>
      <c r="B7" s="74">
        <v>263839009.44999999</v>
      </c>
      <c r="C7" s="74">
        <v>282840677.99000001</v>
      </c>
      <c r="D7" s="74">
        <v>271192623.75999999</v>
      </c>
      <c r="E7" s="74">
        <v>289291379.61000001</v>
      </c>
      <c r="F7" s="74">
        <v>301737380.81</v>
      </c>
      <c r="G7" s="74">
        <v>68309275.319999993</v>
      </c>
    </row>
    <row r="8" spans="1:7" ht="15.75" customHeight="1" x14ac:dyDescent="0.25">
      <c r="A8" s="57" t="s">
        <v>478</v>
      </c>
      <c r="B8" s="74">
        <v>21659669.399999999</v>
      </c>
      <c r="C8" s="74">
        <v>30518159.030000001</v>
      </c>
      <c r="D8" s="74">
        <v>33093245.960000001</v>
      </c>
      <c r="E8" s="74">
        <v>35424166.979999997</v>
      </c>
      <c r="F8" s="74">
        <v>60182347.93</v>
      </c>
      <c r="G8" s="74">
        <v>4349640.8099999996</v>
      </c>
    </row>
    <row r="9" spans="1:7" x14ac:dyDescent="0.25">
      <c r="A9" s="57" t="s">
        <v>479</v>
      </c>
      <c r="B9" s="74">
        <v>115576858.28</v>
      </c>
      <c r="C9" s="74">
        <v>114948459.67</v>
      </c>
      <c r="D9" s="74">
        <v>110391617.15000001</v>
      </c>
      <c r="E9" s="74">
        <v>109695131.93000001</v>
      </c>
      <c r="F9" s="74">
        <v>132240070.05</v>
      </c>
      <c r="G9" s="74">
        <v>22933193.260000002</v>
      </c>
    </row>
    <row r="10" spans="1:7" x14ac:dyDescent="0.25">
      <c r="A10" s="57" t="s">
        <v>480</v>
      </c>
      <c r="B10" s="74">
        <v>68421169.030000001</v>
      </c>
      <c r="C10" s="74">
        <v>41666819.479999997</v>
      </c>
      <c r="D10" s="74">
        <v>87117275.629999995</v>
      </c>
      <c r="E10" s="74">
        <v>93499171.370000005</v>
      </c>
      <c r="F10" s="74">
        <v>125883222.47</v>
      </c>
      <c r="G10" s="74">
        <v>27862426.16</v>
      </c>
    </row>
    <row r="11" spans="1:7" x14ac:dyDescent="0.25">
      <c r="A11" s="57" t="s">
        <v>481</v>
      </c>
      <c r="B11" s="74">
        <v>3563769.85</v>
      </c>
      <c r="C11" s="74">
        <v>18015287.449999999</v>
      </c>
      <c r="D11" s="74">
        <v>65193254</v>
      </c>
      <c r="E11" s="74">
        <v>14204670.24</v>
      </c>
      <c r="F11" s="74">
        <v>25062112.91</v>
      </c>
      <c r="G11" s="74">
        <v>35677.519999999997</v>
      </c>
    </row>
    <row r="12" spans="1:7" x14ac:dyDescent="0.25">
      <c r="A12" s="57" t="s">
        <v>482</v>
      </c>
      <c r="B12" s="74">
        <v>20639998.149999999</v>
      </c>
      <c r="C12" s="74">
        <v>18057905.449999999</v>
      </c>
      <c r="D12" s="74">
        <v>16985218.829999998</v>
      </c>
      <c r="E12" s="74">
        <v>63974869.310000002</v>
      </c>
      <c r="F12" s="74">
        <v>127949561.76000001</v>
      </c>
      <c r="G12" s="74">
        <v>33592384.890000001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484</v>
      </c>
      <c r="B14" s="74">
        <v>13036806.380000001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485</v>
      </c>
      <c r="B15" s="74">
        <v>9898421.5600000005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486</v>
      </c>
      <c r="B17" s="115">
        <f>SUM(B18:B26)</f>
        <v>248395398.59</v>
      </c>
      <c r="C17" s="115">
        <f t="shared" ref="C17:G17" si="1">SUM(C18:C26)</f>
        <v>346140546.33000004</v>
      </c>
      <c r="D17" s="115">
        <f t="shared" si="1"/>
        <v>247272524.09999996</v>
      </c>
      <c r="E17" s="115">
        <f t="shared" si="1"/>
        <v>232172791.52000001</v>
      </c>
      <c r="F17" s="115">
        <f t="shared" si="1"/>
        <v>518626524.43000001</v>
      </c>
      <c r="G17" s="115">
        <f t="shared" si="1"/>
        <v>72253762.840000004</v>
      </c>
    </row>
    <row r="18" spans="1:7" x14ac:dyDescent="0.25">
      <c r="A18" s="57" t="s">
        <v>477</v>
      </c>
      <c r="B18" s="75">
        <v>18547826.41</v>
      </c>
      <c r="C18" s="75">
        <v>32669346.059999999</v>
      </c>
      <c r="D18" s="75">
        <v>54883879.719999999</v>
      </c>
      <c r="E18" s="75">
        <v>67314595.150000006</v>
      </c>
      <c r="F18" s="75">
        <v>103683451.18000001</v>
      </c>
      <c r="G18" s="75">
        <v>18679934.539999999</v>
      </c>
    </row>
    <row r="19" spans="1:7" x14ac:dyDescent="0.25">
      <c r="A19" s="57" t="s">
        <v>478</v>
      </c>
      <c r="B19" s="75">
        <v>27677946.469999999</v>
      </c>
      <c r="C19" s="75">
        <v>29902174.940000001</v>
      </c>
      <c r="D19" s="75">
        <v>68510476.849999994</v>
      </c>
      <c r="E19" s="75">
        <v>41412561.799999997</v>
      </c>
      <c r="F19" s="75">
        <v>46426240.039999999</v>
      </c>
      <c r="G19" s="75">
        <v>6969609.3399999999</v>
      </c>
    </row>
    <row r="20" spans="1:7" x14ac:dyDescent="0.25">
      <c r="A20" s="57" t="s">
        <v>479</v>
      </c>
      <c r="B20" s="75">
        <v>45942963.479999997</v>
      </c>
      <c r="C20" s="75">
        <v>24620644.82</v>
      </c>
      <c r="D20" s="75">
        <v>32285077.07</v>
      </c>
      <c r="E20" s="75">
        <v>13786138.34</v>
      </c>
      <c r="F20" s="75">
        <v>44868711.100000001</v>
      </c>
      <c r="G20" s="75">
        <v>1879731.06</v>
      </c>
    </row>
    <row r="21" spans="1:7" x14ac:dyDescent="0.25">
      <c r="A21" s="57" t="s">
        <v>480</v>
      </c>
      <c r="B21" s="75">
        <v>19984394.920000002</v>
      </c>
      <c r="C21" s="75">
        <v>56181503.119999997</v>
      </c>
      <c r="D21" s="75">
        <v>3430071.07</v>
      </c>
      <c r="E21" s="75">
        <v>7050076.79</v>
      </c>
      <c r="F21" s="75">
        <v>5651689.2800000003</v>
      </c>
      <c r="G21" s="75">
        <v>26100</v>
      </c>
    </row>
    <row r="22" spans="1:7" x14ac:dyDescent="0.25">
      <c r="A22" s="58" t="s">
        <v>481</v>
      </c>
      <c r="B22" s="75">
        <v>13370146.57</v>
      </c>
      <c r="C22" s="75">
        <v>39320566</v>
      </c>
      <c r="D22" s="75">
        <v>15717864</v>
      </c>
      <c r="E22" s="75">
        <v>2025513.79</v>
      </c>
      <c r="F22" s="75">
        <v>93967124.530000001</v>
      </c>
      <c r="G22" s="75">
        <v>14017751.23</v>
      </c>
    </row>
    <row r="23" spans="1:7" x14ac:dyDescent="0.25">
      <c r="A23" s="58" t="s">
        <v>482</v>
      </c>
      <c r="B23" s="75">
        <v>114135475.20999999</v>
      </c>
      <c r="C23" s="75">
        <v>148927801.03</v>
      </c>
      <c r="D23" s="75">
        <v>50168276.009999998</v>
      </c>
      <c r="E23" s="75">
        <v>84255691.640000001</v>
      </c>
      <c r="F23" s="75">
        <v>209584615.56</v>
      </c>
      <c r="G23" s="75">
        <v>26363222.370000001</v>
      </c>
    </row>
    <row r="24" spans="1:7" x14ac:dyDescent="0.25">
      <c r="A24" s="58" t="s">
        <v>483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485</v>
      </c>
      <c r="B26" s="75">
        <v>8736645.5299999993</v>
      </c>
      <c r="C26" s="75">
        <v>14518510.359999999</v>
      </c>
      <c r="D26" s="75">
        <v>22276879.379999999</v>
      </c>
      <c r="E26" s="75">
        <v>16328214.01</v>
      </c>
      <c r="F26" s="75">
        <v>14444692.74</v>
      </c>
      <c r="G26" s="75">
        <v>4317414.3</v>
      </c>
    </row>
    <row r="27" spans="1:7" x14ac:dyDescent="0.25">
      <c r="A27" s="44" t="s">
        <v>462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488</v>
      </c>
      <c r="B28" s="115">
        <f>B17+B6</f>
        <v>765031100.68999994</v>
      </c>
      <c r="C28" s="115">
        <f t="shared" ref="C28:G28" si="2">C17+C6</f>
        <v>852187855.4000001</v>
      </c>
      <c r="D28" s="115">
        <f t="shared" si="2"/>
        <v>831245759.43000007</v>
      </c>
      <c r="E28" s="115">
        <f t="shared" si="2"/>
        <v>838262180.96000004</v>
      </c>
      <c r="F28" s="115">
        <f t="shared" si="2"/>
        <v>1291681220.3599999</v>
      </c>
      <c r="G28" s="115">
        <f t="shared" si="2"/>
        <v>229336360.79999998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500</v>
      </c>
    </row>
    <row r="32" spans="1:7" x14ac:dyDescent="0.25">
      <c r="A32" t="s">
        <v>501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ignoredErrors>
    <ignoredError sqref="B6:G6 B13 B16:G17 C14:G14 C15:G15 B27:G28 D24:G24 D25:G25 D13:G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J3" sqref="J3"/>
    </sheetView>
  </sheetViews>
  <sheetFormatPr baseColWidth="10" defaultColWidth="11" defaultRowHeight="15" x14ac:dyDescent="0.25"/>
  <cols>
    <col min="1" max="1" width="68.85546875" bestFit="1" customWidth="1"/>
    <col min="2" max="2" width="15.42578125" customWidth="1"/>
    <col min="3" max="3" width="12.85546875" customWidth="1"/>
    <col min="4" max="4" width="11.140625" customWidth="1"/>
    <col min="5" max="5" width="10.28515625" customWidth="1"/>
    <col min="6" max="6" width="17.140625" customWidth="1"/>
  </cols>
  <sheetData>
    <row r="1" spans="1:6" ht="41.1" customHeight="1" x14ac:dyDescent="0.25">
      <c r="A1" s="227" t="s">
        <v>502</v>
      </c>
      <c r="B1" s="219"/>
      <c r="C1" s="219"/>
      <c r="D1" s="219"/>
      <c r="E1" s="219"/>
      <c r="F1" s="219"/>
    </row>
    <row r="2" spans="1:6" x14ac:dyDescent="0.25">
      <c r="A2" s="239" t="str">
        <f>'Formato 1'!A2</f>
        <v>Municipio de Salamanca, Guanajuato</v>
      </c>
      <c r="B2" s="240"/>
      <c r="C2" s="240"/>
      <c r="D2" s="240"/>
      <c r="E2" s="240"/>
      <c r="F2" s="241"/>
    </row>
    <row r="3" spans="1:6" x14ac:dyDescent="0.25">
      <c r="A3" s="236" t="s">
        <v>503</v>
      </c>
      <c r="B3" s="237"/>
      <c r="C3" s="237"/>
      <c r="D3" s="237"/>
      <c r="E3" s="237"/>
      <c r="F3" s="238"/>
    </row>
    <row r="4" spans="1:6" ht="30" x14ac:dyDescent="0.25">
      <c r="A4" s="135" t="s">
        <v>491</v>
      </c>
      <c r="B4" s="7" t="s">
        <v>504</v>
      </c>
      <c r="C4" s="32" t="s">
        <v>505</v>
      </c>
      <c r="D4" s="32" t="s">
        <v>506</v>
      </c>
      <c r="E4" s="32" t="s">
        <v>507</v>
      </c>
      <c r="F4" s="32" t="s">
        <v>508</v>
      </c>
    </row>
    <row r="5" spans="1:6" ht="15.75" customHeight="1" x14ac:dyDescent="0.25">
      <c r="A5" s="139" t="s">
        <v>509</v>
      </c>
      <c r="B5" s="144"/>
      <c r="C5" s="144"/>
      <c r="D5" s="144"/>
      <c r="E5" s="144"/>
      <c r="F5" s="144"/>
    </row>
    <row r="6" spans="1:6" ht="30" x14ac:dyDescent="0.25">
      <c r="A6" s="142" t="s">
        <v>510</v>
      </c>
      <c r="B6" s="141"/>
      <c r="C6" s="141"/>
      <c r="D6" s="141"/>
      <c r="E6" s="141"/>
      <c r="F6" s="141"/>
    </row>
    <row r="7" spans="1:6" ht="15.75" customHeight="1" x14ac:dyDescent="0.25">
      <c r="A7" s="142" t="s">
        <v>511</v>
      </c>
      <c r="B7" s="141"/>
      <c r="C7" s="141"/>
      <c r="D7" s="141"/>
      <c r="E7" s="141"/>
      <c r="F7" s="141"/>
    </row>
    <row r="8" spans="1:6" ht="218.25" customHeight="1" x14ac:dyDescent="0.25">
      <c r="A8" s="143"/>
      <c r="B8" s="141"/>
      <c r="C8" s="141"/>
      <c r="D8" s="141"/>
      <c r="E8" s="141"/>
      <c r="F8" s="158" t="s">
        <v>607</v>
      </c>
    </row>
    <row r="9" spans="1:6" x14ac:dyDescent="0.25">
      <c r="A9" s="148" t="s">
        <v>512</v>
      </c>
      <c r="B9" s="141"/>
      <c r="C9" s="141"/>
      <c r="D9" s="141"/>
      <c r="E9" s="141"/>
      <c r="F9" s="141"/>
    </row>
    <row r="10" spans="1:6" x14ac:dyDescent="0.25">
      <c r="A10" s="142" t="s">
        <v>513</v>
      </c>
      <c r="B10" s="151"/>
      <c r="C10" s="151"/>
      <c r="D10" s="151"/>
      <c r="E10" s="151"/>
      <c r="F10" s="151"/>
    </row>
    <row r="11" spans="1:6" x14ac:dyDescent="0.25">
      <c r="A11" s="66" t="s">
        <v>514</v>
      </c>
      <c r="B11" s="151"/>
      <c r="C11" s="151"/>
      <c r="D11" s="151"/>
      <c r="E11" s="151"/>
      <c r="F11" s="151"/>
    </row>
    <row r="12" spans="1:6" x14ac:dyDescent="0.25">
      <c r="A12" s="66" t="s">
        <v>515</v>
      </c>
      <c r="B12" s="151"/>
      <c r="C12" s="151"/>
      <c r="D12" s="151"/>
      <c r="E12" s="151"/>
      <c r="F12" s="151"/>
    </row>
    <row r="13" spans="1:6" x14ac:dyDescent="0.25">
      <c r="A13" s="66" t="s">
        <v>516</v>
      </c>
      <c r="B13" s="151"/>
      <c r="C13" s="151"/>
      <c r="D13" s="151"/>
      <c r="E13" s="151"/>
      <c r="F13" s="151"/>
    </row>
    <row r="14" spans="1:6" x14ac:dyDescent="0.25">
      <c r="A14" s="142" t="s">
        <v>517</v>
      </c>
      <c r="B14" s="151"/>
      <c r="C14" s="151"/>
      <c r="D14" s="151"/>
      <c r="E14" s="151"/>
      <c r="F14" s="151"/>
    </row>
    <row r="15" spans="1:6" x14ac:dyDescent="0.25">
      <c r="A15" s="66" t="s">
        <v>514</v>
      </c>
      <c r="B15" s="151"/>
      <c r="C15" s="151"/>
      <c r="D15" s="151"/>
      <c r="E15" s="151"/>
      <c r="F15" s="151"/>
    </row>
    <row r="16" spans="1:6" x14ac:dyDescent="0.25">
      <c r="A16" s="66" t="s">
        <v>515</v>
      </c>
      <c r="B16" s="152"/>
      <c r="C16" s="152"/>
      <c r="D16" s="152"/>
      <c r="E16" s="152"/>
      <c r="F16" s="152"/>
    </row>
    <row r="17" spans="1:6" x14ac:dyDescent="0.25">
      <c r="A17" s="66" t="s">
        <v>516</v>
      </c>
      <c r="B17" s="153"/>
      <c r="C17" s="153"/>
      <c r="D17" s="153"/>
      <c r="E17" s="153"/>
      <c r="F17" s="153"/>
    </row>
    <row r="18" spans="1:6" x14ac:dyDescent="0.25">
      <c r="A18" s="142" t="s">
        <v>518</v>
      </c>
      <c r="B18" s="153"/>
      <c r="C18" s="153"/>
      <c r="D18" s="153"/>
      <c r="E18" s="153"/>
      <c r="F18" s="153"/>
    </row>
    <row r="19" spans="1:6" x14ac:dyDescent="0.25">
      <c r="A19" s="142" t="s">
        <v>519</v>
      </c>
      <c r="B19" s="153"/>
      <c r="C19" s="153"/>
      <c r="D19" s="153"/>
      <c r="E19" s="153"/>
      <c r="F19" s="153"/>
    </row>
    <row r="20" spans="1:6" x14ac:dyDescent="0.25">
      <c r="A20" s="142" t="s">
        <v>520</v>
      </c>
      <c r="B20" s="154"/>
      <c r="C20" s="154"/>
      <c r="D20" s="154"/>
      <c r="E20" s="154"/>
      <c r="F20" s="154"/>
    </row>
    <row r="21" spans="1:6" x14ac:dyDescent="0.25">
      <c r="A21" s="142" t="s">
        <v>521</v>
      </c>
      <c r="B21" s="154"/>
      <c r="C21" s="154"/>
      <c r="D21" s="154"/>
      <c r="E21" s="154"/>
      <c r="F21" s="154"/>
    </row>
    <row r="22" spans="1:6" x14ac:dyDescent="0.25">
      <c r="A22" s="142" t="s">
        <v>522</v>
      </c>
      <c r="B22" s="154"/>
      <c r="C22" s="154"/>
      <c r="D22" s="154"/>
      <c r="E22" s="154"/>
      <c r="F22" s="154"/>
    </row>
    <row r="23" spans="1:6" x14ac:dyDescent="0.25">
      <c r="A23" s="142" t="s">
        <v>523</v>
      </c>
      <c r="B23" s="154"/>
      <c r="C23" s="154"/>
      <c r="D23" s="154"/>
      <c r="E23" s="154"/>
      <c r="F23" s="154"/>
    </row>
    <row r="24" spans="1:6" x14ac:dyDescent="0.25">
      <c r="A24" s="142" t="s">
        <v>524</v>
      </c>
      <c r="B24" s="146"/>
      <c r="C24" s="146"/>
      <c r="D24" s="146"/>
      <c r="E24" s="146"/>
      <c r="F24" s="146"/>
    </row>
    <row r="25" spans="1:6" x14ac:dyDescent="0.25">
      <c r="A25" s="142" t="s">
        <v>525</v>
      </c>
      <c r="B25" s="146"/>
      <c r="C25" s="146"/>
      <c r="D25" s="146"/>
      <c r="E25" s="146"/>
      <c r="F25" s="146"/>
    </row>
    <row r="26" spans="1:6" x14ac:dyDescent="0.25">
      <c r="A26" s="143"/>
      <c r="B26" s="147"/>
      <c r="C26" s="147"/>
      <c r="D26" s="147"/>
      <c r="E26" s="147"/>
      <c r="F26" s="147"/>
    </row>
    <row r="27" spans="1:6" ht="14.45" customHeight="1" x14ac:dyDescent="0.25">
      <c r="A27" s="148" t="s">
        <v>526</v>
      </c>
      <c r="B27" s="145"/>
      <c r="C27" s="145"/>
      <c r="D27" s="145"/>
      <c r="E27" s="145"/>
      <c r="F27" s="145"/>
    </row>
    <row r="28" spans="1:6" x14ac:dyDescent="0.25">
      <c r="A28" s="142" t="s">
        <v>527</v>
      </c>
      <c r="B28" s="87"/>
      <c r="C28" s="87"/>
      <c r="D28" s="87"/>
      <c r="E28" s="87"/>
      <c r="F28" s="87"/>
    </row>
    <row r="29" spans="1:6" x14ac:dyDescent="0.25">
      <c r="A29" s="138"/>
      <c r="B29" s="52"/>
      <c r="C29" s="52"/>
      <c r="D29" s="52"/>
      <c r="E29" s="52"/>
      <c r="F29" s="52"/>
    </row>
    <row r="30" spans="1:6" x14ac:dyDescent="0.25">
      <c r="A30" s="149" t="s">
        <v>528</v>
      </c>
      <c r="B30" s="52"/>
      <c r="C30" s="52"/>
      <c r="D30" s="52"/>
      <c r="E30" s="52"/>
      <c r="F30" s="52"/>
    </row>
    <row r="31" spans="1:6" x14ac:dyDescent="0.25">
      <c r="A31" s="150" t="s">
        <v>513</v>
      </c>
      <c r="B31" s="87"/>
      <c r="C31" s="87"/>
      <c r="D31" s="87"/>
      <c r="E31" s="87"/>
      <c r="F31" s="87"/>
    </row>
    <row r="32" spans="1:6" x14ac:dyDescent="0.25">
      <c r="A32" s="150" t="s">
        <v>517</v>
      </c>
      <c r="B32" s="87"/>
      <c r="C32" s="87"/>
      <c r="D32" s="87"/>
      <c r="E32" s="87"/>
      <c r="F32" s="87"/>
    </row>
    <row r="33" spans="1:6" x14ac:dyDescent="0.25">
      <c r="A33" s="150" t="s">
        <v>529</v>
      </c>
      <c r="B33" s="87"/>
      <c r="C33" s="87"/>
      <c r="D33" s="87"/>
      <c r="E33" s="87"/>
      <c r="F33" s="87"/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530</v>
      </c>
      <c r="B35" s="52"/>
      <c r="C35" s="52"/>
      <c r="D35" s="52"/>
      <c r="E35" s="52"/>
      <c r="F35" s="52"/>
    </row>
    <row r="36" spans="1:6" x14ac:dyDescent="0.25">
      <c r="A36" s="150" t="s">
        <v>531</v>
      </c>
      <c r="B36" s="52"/>
      <c r="C36" s="52"/>
      <c r="D36" s="52"/>
      <c r="E36" s="52"/>
      <c r="F36" s="52"/>
    </row>
    <row r="37" spans="1:6" x14ac:dyDescent="0.25">
      <c r="A37" s="150" t="s">
        <v>532</v>
      </c>
      <c r="B37" s="52"/>
      <c r="C37" s="52"/>
      <c r="D37" s="52"/>
      <c r="E37" s="52"/>
      <c r="F37" s="52"/>
    </row>
    <row r="38" spans="1:6" x14ac:dyDescent="0.25">
      <c r="A38" s="150" t="s">
        <v>533</v>
      </c>
      <c r="B38" s="52"/>
      <c r="C38" s="52"/>
      <c r="D38" s="52"/>
      <c r="E38" s="52"/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534</v>
      </c>
      <c r="B40" s="52"/>
      <c r="C40" s="52"/>
      <c r="D40" s="52"/>
      <c r="E40" s="52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535</v>
      </c>
      <c r="B42" s="52"/>
      <c r="C42" s="52"/>
      <c r="D42" s="52"/>
      <c r="E42" s="52"/>
      <c r="F42" s="52"/>
    </row>
    <row r="43" spans="1:6" x14ac:dyDescent="0.25">
      <c r="A43" s="150" t="s">
        <v>536</v>
      </c>
      <c r="B43" s="87"/>
      <c r="C43" s="87"/>
      <c r="D43" s="87"/>
      <c r="E43" s="87"/>
      <c r="F43" s="87"/>
    </row>
    <row r="44" spans="1:6" x14ac:dyDescent="0.25">
      <c r="A44" s="150" t="s">
        <v>537</v>
      </c>
      <c r="B44" s="87"/>
      <c r="C44" s="87"/>
      <c r="D44" s="87"/>
      <c r="E44" s="87"/>
      <c r="F44" s="87"/>
    </row>
    <row r="45" spans="1:6" x14ac:dyDescent="0.25">
      <c r="A45" s="150" t="s">
        <v>538</v>
      </c>
      <c r="B45" s="87"/>
      <c r="C45" s="87"/>
      <c r="D45" s="87"/>
      <c r="E45" s="87"/>
      <c r="F45" s="87"/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539</v>
      </c>
      <c r="B47" s="52"/>
      <c r="C47" s="52"/>
      <c r="D47" s="52"/>
      <c r="E47" s="52"/>
      <c r="F47" s="52"/>
    </row>
    <row r="48" spans="1:6" x14ac:dyDescent="0.25">
      <c r="A48" s="150" t="s">
        <v>537</v>
      </c>
      <c r="B48" s="87"/>
      <c r="C48" s="87"/>
      <c r="D48" s="87"/>
      <c r="E48" s="87"/>
      <c r="F48" s="87"/>
    </row>
    <row r="49" spans="1:6" x14ac:dyDescent="0.25">
      <c r="A49" s="150" t="s">
        <v>538</v>
      </c>
      <c r="B49" s="87"/>
      <c r="C49" s="87"/>
      <c r="D49" s="87"/>
      <c r="E49" s="87"/>
      <c r="F49" s="87"/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540</v>
      </c>
      <c r="B51" s="52"/>
      <c r="C51" s="52"/>
      <c r="D51" s="52"/>
      <c r="E51" s="52"/>
      <c r="F51" s="52"/>
    </row>
    <row r="52" spans="1:6" x14ac:dyDescent="0.25">
      <c r="A52" s="150" t="s">
        <v>537</v>
      </c>
      <c r="B52" s="87"/>
      <c r="C52" s="87"/>
      <c r="D52" s="87"/>
      <c r="E52" s="87"/>
      <c r="F52" s="87"/>
    </row>
    <row r="53" spans="1:6" x14ac:dyDescent="0.25">
      <c r="A53" s="150" t="s">
        <v>538</v>
      </c>
      <c r="B53" s="87"/>
      <c r="C53" s="87"/>
      <c r="D53" s="87"/>
      <c r="E53" s="87"/>
      <c r="F53" s="87"/>
    </row>
    <row r="54" spans="1:6" x14ac:dyDescent="0.25">
      <c r="A54" s="150" t="s">
        <v>541</v>
      </c>
      <c r="B54" s="87"/>
      <c r="C54" s="87"/>
      <c r="D54" s="87"/>
      <c r="E54" s="87"/>
      <c r="F54" s="87"/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542</v>
      </c>
      <c r="B56" s="52"/>
      <c r="C56" s="52"/>
      <c r="D56" s="52"/>
      <c r="E56" s="52"/>
      <c r="F56" s="52"/>
    </row>
    <row r="57" spans="1:6" x14ac:dyDescent="0.25">
      <c r="A57" s="150" t="s">
        <v>537</v>
      </c>
      <c r="B57" s="87"/>
      <c r="C57" s="87"/>
      <c r="D57" s="87"/>
      <c r="E57" s="87"/>
      <c r="F57" s="87"/>
    </row>
    <row r="58" spans="1:6" x14ac:dyDescent="0.25">
      <c r="A58" s="150" t="s">
        <v>538</v>
      </c>
      <c r="B58" s="87"/>
      <c r="C58" s="87"/>
      <c r="D58" s="87"/>
      <c r="E58" s="87"/>
      <c r="F58" s="87"/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543</v>
      </c>
      <c r="B60" s="52"/>
      <c r="C60" s="52"/>
      <c r="D60" s="52"/>
      <c r="E60" s="52"/>
      <c r="F60" s="52"/>
    </row>
    <row r="61" spans="1:6" x14ac:dyDescent="0.25">
      <c r="A61" s="150" t="s">
        <v>544</v>
      </c>
      <c r="B61" s="137"/>
      <c r="C61" s="137"/>
      <c r="D61" s="137"/>
      <c r="E61" s="137"/>
      <c r="F61" s="137"/>
    </row>
    <row r="62" spans="1:6" x14ac:dyDescent="0.25">
      <c r="A62" s="150" t="s">
        <v>545</v>
      </c>
      <c r="B62" s="155"/>
      <c r="C62" s="155"/>
      <c r="D62" s="155"/>
      <c r="E62" s="155"/>
      <c r="F62" s="155"/>
    </row>
    <row r="63" spans="1:6" x14ac:dyDescent="0.25">
      <c r="A63" s="138"/>
      <c r="B63" s="137"/>
      <c r="C63" s="137"/>
      <c r="D63" s="137"/>
      <c r="E63" s="137"/>
      <c r="F63" s="137"/>
    </row>
    <row r="64" spans="1:6" x14ac:dyDescent="0.25">
      <c r="A64" s="149" t="s">
        <v>546</v>
      </c>
      <c r="B64" s="137"/>
      <c r="C64" s="137"/>
      <c r="D64" s="137"/>
      <c r="E64" s="137"/>
      <c r="F64" s="137"/>
    </row>
    <row r="65" spans="1:6" x14ac:dyDescent="0.25">
      <c r="A65" s="150" t="s">
        <v>547</v>
      </c>
      <c r="B65" s="137"/>
      <c r="C65" s="137"/>
      <c r="D65" s="137"/>
      <c r="E65" s="137"/>
      <c r="F65" s="137"/>
    </row>
    <row r="66" spans="1:6" x14ac:dyDescent="0.25">
      <c r="A66" s="150" t="s">
        <v>548</v>
      </c>
      <c r="B66" s="138"/>
      <c r="C66" s="52"/>
      <c r="D66" s="138"/>
      <c r="E66" s="138"/>
      <c r="F66" s="138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44" t="s">
        <v>445</v>
      </c>
      <c r="B1" s="244"/>
      <c r="C1" s="244"/>
      <c r="D1" s="244"/>
      <c r="E1" s="244"/>
      <c r="F1" s="244"/>
      <c r="G1" s="244"/>
    </row>
    <row r="2" spans="1:7" x14ac:dyDescent="0.25">
      <c r="A2" s="124" t="str">
        <f>'Formato 1'!A2</f>
        <v>Municipio de Salamanca, Guanajuato</v>
      </c>
      <c r="B2" s="125"/>
      <c r="C2" s="125"/>
      <c r="D2" s="125"/>
      <c r="E2" s="125"/>
      <c r="F2" s="125"/>
      <c r="G2" s="126"/>
    </row>
    <row r="3" spans="1:7" x14ac:dyDescent="0.25">
      <c r="A3" s="127" t="s">
        <v>446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447</v>
      </c>
      <c r="B5" s="128"/>
      <c r="C5" s="128"/>
      <c r="D5" s="128"/>
      <c r="E5" s="128"/>
      <c r="F5" s="128"/>
      <c r="G5" s="129"/>
    </row>
    <row r="6" spans="1:7" x14ac:dyDescent="0.25">
      <c r="A6" s="242" t="s">
        <v>491</v>
      </c>
      <c r="B6" s="35">
        <v>2022</v>
      </c>
      <c r="C6" s="242">
        <f>+B6+1</f>
        <v>2023</v>
      </c>
      <c r="D6" s="242">
        <f>+C6+1</f>
        <v>2024</v>
      </c>
      <c r="E6" s="242">
        <f>+D6+1</f>
        <v>2025</v>
      </c>
      <c r="F6" s="242">
        <f>+E6+1</f>
        <v>2026</v>
      </c>
      <c r="G6" s="242">
        <f>+F6+1</f>
        <v>2027</v>
      </c>
    </row>
    <row r="7" spans="1:7" ht="83.25" customHeight="1" x14ac:dyDescent="0.25">
      <c r="A7" s="243"/>
      <c r="B7" s="69" t="s">
        <v>549</v>
      </c>
      <c r="C7" s="243"/>
      <c r="D7" s="243"/>
      <c r="E7" s="243"/>
      <c r="F7" s="243"/>
      <c r="G7" s="243"/>
    </row>
    <row r="8" spans="1:7" ht="30" x14ac:dyDescent="0.25">
      <c r="A8" s="70" t="s">
        <v>492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550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551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552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553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554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493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62" t="s">
        <v>555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556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557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494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558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72" t="s">
        <v>472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559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45" t="s">
        <v>474</v>
      </c>
      <c r="B1" s="245"/>
      <c r="C1" s="245"/>
      <c r="D1" s="245"/>
      <c r="E1" s="245"/>
      <c r="F1" s="245"/>
      <c r="G1" s="245"/>
    </row>
    <row r="2" spans="1:7" x14ac:dyDescent="0.25">
      <c r="A2" s="124" t="str">
        <f>'Formato 1'!A2</f>
        <v>Municipio de Salamanca, Guanajuato</v>
      </c>
      <c r="B2" s="125"/>
      <c r="C2" s="125"/>
      <c r="D2" s="125"/>
      <c r="E2" s="125"/>
      <c r="F2" s="125"/>
      <c r="G2" s="126"/>
    </row>
    <row r="3" spans="1:7" x14ac:dyDescent="0.25">
      <c r="A3" s="109" t="s">
        <v>475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447</v>
      </c>
      <c r="B5" s="110"/>
      <c r="C5" s="110"/>
      <c r="D5" s="110"/>
      <c r="E5" s="110"/>
      <c r="F5" s="110"/>
      <c r="G5" s="111"/>
    </row>
    <row r="6" spans="1:7" x14ac:dyDescent="0.25">
      <c r="A6" s="246" t="s">
        <v>560</v>
      </c>
      <c r="B6" s="35">
        <v>2022</v>
      </c>
      <c r="C6" s="242">
        <f>+B6+1</f>
        <v>2023</v>
      </c>
      <c r="D6" s="242">
        <f>+C6+1</f>
        <v>2024</v>
      </c>
      <c r="E6" s="242">
        <f>+D6+1</f>
        <v>2025</v>
      </c>
      <c r="F6" s="242">
        <f>+E6+1</f>
        <v>2026</v>
      </c>
      <c r="G6" s="242">
        <f>+F6+1</f>
        <v>2027</v>
      </c>
    </row>
    <row r="7" spans="1:7" ht="57.75" customHeight="1" x14ac:dyDescent="0.25">
      <c r="A7" s="247"/>
      <c r="B7" s="36" t="s">
        <v>549</v>
      </c>
      <c r="C7" s="243"/>
      <c r="D7" s="243"/>
      <c r="E7" s="243"/>
      <c r="F7" s="243"/>
      <c r="G7" s="243"/>
    </row>
    <row r="8" spans="1:7" x14ac:dyDescent="0.25">
      <c r="A8" s="25" t="s">
        <v>476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561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562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479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480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563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482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485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486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57" t="s">
        <v>561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562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480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563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482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487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485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488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45" t="s">
        <v>489</v>
      </c>
      <c r="B1" s="245"/>
      <c r="C1" s="245"/>
      <c r="D1" s="245"/>
      <c r="E1" s="245"/>
      <c r="F1" s="245"/>
      <c r="G1" s="245"/>
    </row>
    <row r="2" spans="1:7" x14ac:dyDescent="0.25">
      <c r="A2" s="124" t="str">
        <f>'Formato 1'!A2</f>
        <v>Municipio de Salamanca, Guanajuato</v>
      </c>
      <c r="B2" s="125"/>
      <c r="C2" s="125"/>
      <c r="D2" s="125"/>
      <c r="E2" s="125"/>
      <c r="F2" s="125"/>
      <c r="G2" s="126"/>
    </row>
    <row r="3" spans="1:7" x14ac:dyDescent="0.25">
      <c r="A3" s="109" t="s">
        <v>490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49" t="s">
        <v>491</v>
      </c>
      <c r="B5" s="250">
        <v>2017</v>
      </c>
      <c r="C5" s="250">
        <f>+B5+1</f>
        <v>2018</v>
      </c>
      <c r="D5" s="250">
        <f>+C5+1</f>
        <v>2019</v>
      </c>
      <c r="E5" s="250">
        <f>+D5+1</f>
        <v>2020</v>
      </c>
      <c r="F5" s="250">
        <f>+E5+1</f>
        <v>2021</v>
      </c>
      <c r="G5" s="35">
        <f>+F5+1</f>
        <v>2022</v>
      </c>
    </row>
    <row r="6" spans="1:7" ht="32.25" x14ac:dyDescent="0.25">
      <c r="A6" s="226"/>
      <c r="B6" s="251"/>
      <c r="C6" s="251"/>
      <c r="D6" s="251"/>
      <c r="E6" s="251"/>
      <c r="F6" s="251"/>
      <c r="G6" s="36" t="s">
        <v>564</v>
      </c>
    </row>
    <row r="7" spans="1:7" x14ac:dyDescent="0.25">
      <c r="A7" s="61" t="s">
        <v>492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565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566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567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568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456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457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459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570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571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493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62" t="s">
        <v>572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574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494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495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66" t="s">
        <v>472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575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473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48" t="s">
        <v>576</v>
      </c>
      <c r="B39" s="248"/>
      <c r="C39" s="248"/>
      <c r="D39" s="248"/>
      <c r="E39" s="248"/>
      <c r="F39" s="248"/>
      <c r="G39" s="248"/>
    </row>
    <row r="40" spans="1:7" x14ac:dyDescent="0.25">
      <c r="A40" s="248" t="s">
        <v>577</v>
      </c>
      <c r="B40" s="248"/>
      <c r="C40" s="248"/>
      <c r="D40" s="248"/>
      <c r="E40" s="248"/>
      <c r="F40" s="248"/>
      <c r="G40" s="24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45" t="s">
        <v>498</v>
      </c>
      <c r="B1" s="245"/>
      <c r="C1" s="245"/>
      <c r="D1" s="245"/>
      <c r="E1" s="245"/>
      <c r="F1" s="245"/>
      <c r="G1" s="245"/>
    </row>
    <row r="2" spans="1:7" x14ac:dyDescent="0.25">
      <c r="A2" s="124" t="str">
        <f>'Formato 1'!A2</f>
        <v>Municipio de Salamanca, Guanajuato</v>
      </c>
      <c r="B2" s="125"/>
      <c r="C2" s="125"/>
      <c r="D2" s="125"/>
      <c r="E2" s="125"/>
      <c r="F2" s="125"/>
      <c r="G2" s="126"/>
    </row>
    <row r="3" spans="1:7" x14ac:dyDescent="0.25">
      <c r="A3" s="109" t="s">
        <v>499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52" t="s">
        <v>560</v>
      </c>
      <c r="B5" s="250">
        <v>2017</v>
      </c>
      <c r="C5" s="250">
        <f>+B5+1</f>
        <v>2018</v>
      </c>
      <c r="D5" s="250">
        <f>+C5+1</f>
        <v>2019</v>
      </c>
      <c r="E5" s="250">
        <f>+D5+1</f>
        <v>2020</v>
      </c>
      <c r="F5" s="250">
        <f>+E5+1</f>
        <v>2021</v>
      </c>
      <c r="G5" s="35">
        <v>2022</v>
      </c>
    </row>
    <row r="6" spans="1:7" ht="48.75" customHeight="1" x14ac:dyDescent="0.25">
      <c r="A6" s="253"/>
      <c r="B6" s="251"/>
      <c r="C6" s="251"/>
      <c r="D6" s="251"/>
      <c r="E6" s="251"/>
      <c r="F6" s="251"/>
      <c r="G6" s="36" t="s">
        <v>578</v>
      </c>
    </row>
    <row r="7" spans="1:7" x14ac:dyDescent="0.25">
      <c r="A7" s="25" t="s">
        <v>476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561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563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486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57" t="s">
        <v>561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479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480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563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482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487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485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579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48" t="s">
        <v>576</v>
      </c>
      <c r="B32" s="248"/>
      <c r="C32" s="248"/>
      <c r="D32" s="248"/>
      <c r="E32" s="248"/>
      <c r="F32" s="248"/>
      <c r="G32" s="248"/>
    </row>
    <row r="33" spans="1:7" x14ac:dyDescent="0.25">
      <c r="A33" s="248" t="s">
        <v>577</v>
      </c>
      <c r="B33" s="248"/>
      <c r="C33" s="248"/>
      <c r="D33" s="248"/>
      <c r="E33" s="248"/>
      <c r="F33" s="248"/>
      <c r="G33" s="24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54" t="s">
        <v>502</v>
      </c>
      <c r="B1" s="254"/>
      <c r="C1" s="254"/>
      <c r="D1" s="254"/>
      <c r="E1" s="254"/>
      <c r="F1" s="254"/>
    </row>
    <row r="2" spans="1:6" ht="20.100000000000001" customHeight="1" x14ac:dyDescent="0.25">
      <c r="A2" s="106" t="str">
        <f>'Formato 1'!A2</f>
        <v>Municipio de Salamanca, Guanajuato</v>
      </c>
      <c r="B2" s="130"/>
      <c r="C2" s="130"/>
      <c r="D2" s="130"/>
      <c r="E2" s="130"/>
      <c r="F2" s="131"/>
    </row>
    <row r="3" spans="1:6" ht="29.25" customHeight="1" x14ac:dyDescent="0.25">
      <c r="A3" s="132" t="s">
        <v>503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504</v>
      </c>
      <c r="C4" s="117" t="s">
        <v>505</v>
      </c>
      <c r="D4" s="117" t="s">
        <v>506</v>
      </c>
      <c r="E4" s="117" t="s">
        <v>507</v>
      </c>
      <c r="F4" s="117" t="s">
        <v>508</v>
      </c>
    </row>
    <row r="5" spans="1:6" ht="12.75" customHeight="1" x14ac:dyDescent="0.25">
      <c r="A5" s="17" t="s">
        <v>509</v>
      </c>
      <c r="B5" s="52"/>
      <c r="C5" s="52"/>
      <c r="D5" s="52"/>
      <c r="E5" s="52"/>
      <c r="F5" s="52"/>
    </row>
    <row r="6" spans="1:6" ht="30" x14ac:dyDescent="0.25">
      <c r="A6" s="58" t="s">
        <v>510</v>
      </c>
      <c r="B6" s="59"/>
      <c r="C6" s="59"/>
      <c r="D6" s="59"/>
      <c r="E6" s="59"/>
      <c r="F6" s="59"/>
    </row>
    <row r="7" spans="1:6" ht="15" x14ac:dyDescent="0.25">
      <c r="A7" s="58" t="s">
        <v>511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7" t="s">
        <v>512</v>
      </c>
      <c r="B9" s="44"/>
      <c r="C9" s="44"/>
      <c r="D9" s="44"/>
      <c r="E9" s="44"/>
      <c r="F9" s="44"/>
    </row>
    <row r="10" spans="1:6" ht="15" x14ac:dyDescent="0.25">
      <c r="A10" s="58" t="s">
        <v>513</v>
      </c>
      <c r="B10" s="59"/>
      <c r="C10" s="59"/>
      <c r="D10" s="59"/>
      <c r="E10" s="59"/>
      <c r="F10" s="59"/>
    </row>
    <row r="11" spans="1:6" ht="15" x14ac:dyDescent="0.25">
      <c r="A11" s="79" t="s">
        <v>514</v>
      </c>
      <c r="B11" s="59"/>
      <c r="C11" s="59"/>
      <c r="D11" s="59"/>
      <c r="E11" s="59"/>
      <c r="F11" s="59"/>
    </row>
    <row r="12" spans="1:6" ht="15" x14ac:dyDescent="0.25">
      <c r="A12" s="79" t="s">
        <v>515</v>
      </c>
      <c r="B12" s="59"/>
      <c r="C12" s="59"/>
      <c r="D12" s="59"/>
      <c r="E12" s="59"/>
      <c r="F12" s="59"/>
    </row>
    <row r="13" spans="1:6" ht="15" x14ac:dyDescent="0.25">
      <c r="A13" s="79" t="s">
        <v>516</v>
      </c>
      <c r="B13" s="59"/>
      <c r="C13" s="59"/>
      <c r="D13" s="59"/>
      <c r="E13" s="59"/>
      <c r="F13" s="59"/>
    </row>
    <row r="14" spans="1:6" ht="15" x14ac:dyDescent="0.25">
      <c r="A14" s="58" t="s">
        <v>517</v>
      </c>
      <c r="B14" s="59"/>
      <c r="C14" s="59"/>
      <c r="D14" s="59"/>
      <c r="E14" s="59"/>
      <c r="F14" s="59"/>
    </row>
    <row r="15" spans="1:6" ht="15" x14ac:dyDescent="0.25">
      <c r="A15" s="79" t="s">
        <v>514</v>
      </c>
      <c r="B15" s="59"/>
      <c r="C15" s="59"/>
      <c r="D15" s="59"/>
      <c r="E15" s="59"/>
      <c r="F15" s="59"/>
    </row>
    <row r="16" spans="1:6" ht="15" x14ac:dyDescent="0.25">
      <c r="A16" s="79" t="s">
        <v>515</v>
      </c>
      <c r="B16" s="59"/>
      <c r="C16" s="59"/>
      <c r="D16" s="59"/>
      <c r="E16" s="59"/>
      <c r="F16" s="59"/>
    </row>
    <row r="17" spans="1:6" ht="15" x14ac:dyDescent="0.25">
      <c r="A17" s="79" t="s">
        <v>516</v>
      </c>
      <c r="B17" s="59"/>
      <c r="C17" s="59"/>
      <c r="D17" s="59"/>
      <c r="E17" s="59"/>
      <c r="F17" s="59"/>
    </row>
    <row r="18" spans="1:6" ht="15" x14ac:dyDescent="0.25">
      <c r="A18" s="58" t="s">
        <v>518</v>
      </c>
      <c r="B18" s="118"/>
      <c r="C18" s="59"/>
      <c r="D18" s="59"/>
      <c r="E18" s="59"/>
      <c r="F18" s="59"/>
    </row>
    <row r="19" spans="1:6" ht="15" x14ac:dyDescent="0.25">
      <c r="A19" s="58" t="s">
        <v>519</v>
      </c>
      <c r="B19" s="59"/>
      <c r="C19" s="59"/>
      <c r="D19" s="59"/>
      <c r="E19" s="59"/>
      <c r="F19" s="59"/>
    </row>
    <row r="20" spans="1:6" ht="30" x14ac:dyDescent="0.25">
      <c r="A20" s="58" t="s">
        <v>520</v>
      </c>
      <c r="B20" s="119"/>
      <c r="C20" s="119"/>
      <c r="D20" s="119"/>
      <c r="E20" s="119"/>
      <c r="F20" s="119"/>
    </row>
    <row r="21" spans="1:6" ht="30" x14ac:dyDescent="0.25">
      <c r="A21" s="58" t="s">
        <v>521</v>
      </c>
      <c r="B21" s="119"/>
      <c r="C21" s="119"/>
      <c r="D21" s="119"/>
      <c r="E21" s="119"/>
      <c r="F21" s="119"/>
    </row>
    <row r="22" spans="1:6" ht="30" x14ac:dyDescent="0.25">
      <c r="A22" s="58" t="s">
        <v>522</v>
      </c>
      <c r="B22" s="119"/>
      <c r="C22" s="119"/>
      <c r="D22" s="119"/>
      <c r="E22" s="119"/>
      <c r="F22" s="119"/>
    </row>
    <row r="23" spans="1:6" ht="15" x14ac:dyDescent="0.25">
      <c r="A23" s="58" t="s">
        <v>523</v>
      </c>
      <c r="B23" s="119"/>
      <c r="C23" s="119"/>
      <c r="D23" s="119"/>
      <c r="E23" s="119"/>
      <c r="F23" s="119"/>
    </row>
    <row r="24" spans="1:6" ht="15" x14ac:dyDescent="0.25">
      <c r="A24" s="58" t="s">
        <v>524</v>
      </c>
      <c r="B24" s="120"/>
      <c r="C24" s="59"/>
      <c r="D24" s="59"/>
      <c r="E24" s="59"/>
      <c r="F24" s="59"/>
    </row>
    <row r="25" spans="1:6" ht="15" x14ac:dyDescent="0.25">
      <c r="A25" s="58" t="s">
        <v>525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7" t="s">
        <v>526</v>
      </c>
      <c r="B27" s="44"/>
      <c r="C27" s="44"/>
      <c r="D27" s="44"/>
      <c r="E27" s="44"/>
      <c r="F27" s="44"/>
    </row>
    <row r="28" spans="1:6" ht="15" x14ac:dyDescent="0.25">
      <c r="A28" s="58" t="s">
        <v>527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7" t="s">
        <v>528</v>
      </c>
      <c r="B30" s="44"/>
      <c r="C30" s="44"/>
      <c r="D30" s="44"/>
      <c r="E30" s="44"/>
      <c r="F30" s="44"/>
    </row>
    <row r="31" spans="1:6" ht="15" x14ac:dyDescent="0.25">
      <c r="A31" s="58" t="s">
        <v>513</v>
      </c>
      <c r="B31" s="59"/>
      <c r="C31" s="59"/>
      <c r="D31" s="59"/>
      <c r="E31" s="59"/>
      <c r="F31" s="59"/>
    </row>
    <row r="32" spans="1:6" ht="15" x14ac:dyDescent="0.25">
      <c r="A32" s="58" t="s">
        <v>517</v>
      </c>
      <c r="B32" s="59"/>
      <c r="C32" s="59"/>
      <c r="D32" s="59"/>
      <c r="E32" s="59"/>
      <c r="F32" s="59"/>
    </row>
    <row r="33" spans="1:6" ht="15" x14ac:dyDescent="0.25">
      <c r="A33" s="58" t="s">
        <v>529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7" t="s">
        <v>530</v>
      </c>
      <c r="B35" s="44"/>
      <c r="C35" s="44"/>
      <c r="D35" s="44"/>
      <c r="E35" s="44"/>
      <c r="F35" s="44"/>
    </row>
    <row r="36" spans="1:6" ht="15" x14ac:dyDescent="0.25">
      <c r="A36" s="58" t="s">
        <v>531</v>
      </c>
      <c r="B36" s="59"/>
      <c r="C36" s="59"/>
      <c r="D36" s="59"/>
      <c r="E36" s="59"/>
      <c r="F36" s="59"/>
    </row>
    <row r="37" spans="1:6" ht="15" x14ac:dyDescent="0.25">
      <c r="A37" s="58" t="s">
        <v>532</v>
      </c>
      <c r="B37" s="59"/>
      <c r="C37" s="59"/>
      <c r="D37" s="59"/>
      <c r="E37" s="59"/>
      <c r="F37" s="59"/>
    </row>
    <row r="38" spans="1:6" ht="15" x14ac:dyDescent="0.25">
      <c r="A38" s="58" t="s">
        <v>533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7" t="s">
        <v>534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7" t="s">
        <v>535</v>
      </c>
      <c r="B42" s="44"/>
      <c r="C42" s="44"/>
      <c r="D42" s="44"/>
      <c r="E42" s="44"/>
      <c r="F42" s="44"/>
    </row>
    <row r="43" spans="1:6" ht="15" x14ac:dyDescent="0.25">
      <c r="A43" s="58" t="s">
        <v>536</v>
      </c>
      <c r="B43" s="59"/>
      <c r="C43" s="59"/>
      <c r="D43" s="59"/>
      <c r="E43" s="59"/>
      <c r="F43" s="59"/>
    </row>
    <row r="44" spans="1:6" ht="15" x14ac:dyDescent="0.25">
      <c r="A44" s="58" t="s">
        <v>537</v>
      </c>
      <c r="B44" s="59"/>
      <c r="C44" s="59"/>
      <c r="D44" s="59"/>
      <c r="E44" s="59"/>
      <c r="F44" s="59"/>
    </row>
    <row r="45" spans="1:6" ht="15" x14ac:dyDescent="0.25">
      <c r="A45" s="58" t="s">
        <v>538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7" t="s">
        <v>539</v>
      </c>
      <c r="B47" s="44"/>
      <c r="C47" s="44"/>
      <c r="D47" s="44"/>
      <c r="E47" s="44"/>
      <c r="F47" s="44"/>
    </row>
    <row r="48" spans="1:6" ht="15" x14ac:dyDescent="0.25">
      <c r="A48" s="58" t="s">
        <v>537</v>
      </c>
      <c r="B48" s="119"/>
      <c r="C48" s="119"/>
      <c r="D48" s="119"/>
      <c r="E48" s="119"/>
      <c r="F48" s="119"/>
    </row>
    <row r="49" spans="1:6" ht="15" x14ac:dyDescent="0.25">
      <c r="A49" s="58" t="s">
        <v>538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7" t="s">
        <v>540</v>
      </c>
      <c r="B51" s="44"/>
      <c r="C51" s="44"/>
      <c r="D51" s="44"/>
      <c r="E51" s="44"/>
      <c r="F51" s="44"/>
    </row>
    <row r="52" spans="1:6" ht="15" x14ac:dyDescent="0.25">
      <c r="A52" s="58" t="s">
        <v>537</v>
      </c>
      <c r="B52" s="59"/>
      <c r="C52" s="59"/>
      <c r="D52" s="59"/>
      <c r="E52" s="59"/>
      <c r="F52" s="59"/>
    </row>
    <row r="53" spans="1:6" ht="15" x14ac:dyDescent="0.25">
      <c r="A53" s="58" t="s">
        <v>538</v>
      </c>
      <c r="B53" s="59"/>
      <c r="C53" s="59"/>
      <c r="D53" s="59"/>
      <c r="E53" s="59"/>
      <c r="F53" s="59"/>
    </row>
    <row r="54" spans="1:6" ht="15" x14ac:dyDescent="0.25">
      <c r="A54" s="58" t="s">
        <v>541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7" t="s">
        <v>542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537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538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7" t="s">
        <v>543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544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545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7" t="s">
        <v>546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547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548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4"/>
  <sheetViews>
    <sheetView showGridLines="0" topLeftCell="A10" zoomScale="75" zoomScaleNormal="75" workbookViewId="0">
      <selection activeCell="F54" sqref="F54"/>
    </sheetView>
  </sheetViews>
  <sheetFormatPr baseColWidth="10" defaultColWidth="11" defaultRowHeight="15" x14ac:dyDescent="0.25"/>
  <cols>
    <col min="1" max="1" width="45.7109375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3.42578125" customWidth="1"/>
    <col min="8" max="8" width="18.7109375" customWidth="1"/>
  </cols>
  <sheetData>
    <row r="1" spans="1:8" ht="40.9" customHeight="1" x14ac:dyDescent="0.25">
      <c r="A1" s="218" t="s">
        <v>124</v>
      </c>
      <c r="B1" s="219"/>
      <c r="C1" s="219"/>
      <c r="D1" s="219"/>
      <c r="E1" s="219"/>
      <c r="F1" s="219"/>
      <c r="G1" s="219"/>
      <c r="H1" s="220"/>
    </row>
    <row r="2" spans="1:8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-57884513.32</v>
      </c>
      <c r="C8" s="4">
        <f t="shared" si="0"/>
        <v>0</v>
      </c>
      <c r="D8" s="4">
        <f t="shared" si="0"/>
        <v>4648497.16</v>
      </c>
      <c r="E8" s="4">
        <f t="shared" si="0"/>
        <v>0</v>
      </c>
      <c r="F8" s="4">
        <f t="shared" si="0"/>
        <v>-62533010.479999997</v>
      </c>
      <c r="G8" s="4">
        <f t="shared" si="0"/>
        <v>3034513.86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-904098.49</v>
      </c>
      <c r="C9" s="46">
        <f t="shared" si="1"/>
        <v>0</v>
      </c>
      <c r="D9" s="46">
        <f t="shared" si="1"/>
        <v>4648497.16</v>
      </c>
      <c r="E9" s="46">
        <f t="shared" si="1"/>
        <v>0</v>
      </c>
      <c r="F9" s="46">
        <f t="shared" si="1"/>
        <v>-5552595.6500000004</v>
      </c>
      <c r="G9" s="46">
        <f t="shared" si="1"/>
        <v>3034513.86</v>
      </c>
      <c r="H9" s="46">
        <f t="shared" si="1"/>
        <v>0</v>
      </c>
    </row>
    <row r="10" spans="1:8" ht="17.25" customHeight="1" x14ac:dyDescent="0.25">
      <c r="A10" s="101" t="s">
        <v>136</v>
      </c>
      <c r="B10" s="173">
        <v>-904098.49</v>
      </c>
      <c r="C10" s="173">
        <v>0</v>
      </c>
      <c r="D10" s="173">
        <v>4648497.16</v>
      </c>
      <c r="E10" s="102">
        <v>0</v>
      </c>
      <c r="F10" s="102">
        <f>B10+C10-D10+E10</f>
        <v>-5552595.6500000004</v>
      </c>
      <c r="G10" s="175">
        <v>3034513.86</v>
      </c>
      <c r="H10" s="102">
        <v>0</v>
      </c>
    </row>
    <row r="11" spans="1:8" x14ac:dyDescent="0.25">
      <c r="A11" s="101" t="s">
        <v>137</v>
      </c>
      <c r="B11" s="173">
        <v>0</v>
      </c>
      <c r="C11" s="172">
        <v>0</v>
      </c>
      <c r="D11" s="173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73">
        <v>0</v>
      </c>
      <c r="C12" s="172">
        <v>0</v>
      </c>
      <c r="D12" s="173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-56980414.829999998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-56980414.829999998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74">
        <v>-56980414.829999998</v>
      </c>
      <c r="C14" s="174">
        <v>0</v>
      </c>
      <c r="D14" s="174">
        <v>0</v>
      </c>
      <c r="E14" s="102">
        <v>0</v>
      </c>
      <c r="F14" s="102">
        <f>B14+C14-D14+E14</f>
        <v>-56980414.829999998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74">
        <v>0</v>
      </c>
      <c r="C15" s="174">
        <v>0</v>
      </c>
      <c r="D15" s="174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74">
        <v>0</v>
      </c>
      <c r="C16" s="174">
        <v>0</v>
      </c>
      <c r="D16" s="174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57">
        <v>81241536.969999999</v>
      </c>
      <c r="C18" s="104"/>
      <c r="D18" s="104"/>
      <c r="E18" s="104"/>
      <c r="F18" s="157">
        <v>64476484.439999998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4">
        <f t="shared" ref="B20:H20" si="3">B8+B18</f>
        <v>23357023.649999999</v>
      </c>
      <c r="C20" s="4">
        <f t="shared" si="3"/>
        <v>0</v>
      </c>
      <c r="D20" s="4">
        <f t="shared" si="3"/>
        <v>4648497.16</v>
      </c>
      <c r="E20" s="4">
        <f t="shared" si="3"/>
        <v>0</v>
      </c>
      <c r="F20" s="4">
        <f t="shared" si="3"/>
        <v>1943473.9600000009</v>
      </c>
      <c r="G20" s="4">
        <f t="shared" si="3"/>
        <v>3034513.86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21" t="s">
        <v>154</v>
      </c>
      <c r="B33" s="221"/>
      <c r="C33" s="221"/>
      <c r="D33" s="221"/>
      <c r="E33" s="221"/>
      <c r="F33" s="221"/>
      <c r="G33" s="221"/>
      <c r="H33" s="221"/>
    </row>
    <row r="34" spans="1:8" ht="14.45" customHeight="1" x14ac:dyDescent="0.25">
      <c r="A34" s="221"/>
      <c r="B34" s="221"/>
      <c r="C34" s="221"/>
      <c r="D34" s="221"/>
      <c r="E34" s="221"/>
      <c r="F34" s="221"/>
      <c r="G34" s="221"/>
      <c r="H34" s="221"/>
    </row>
    <row r="35" spans="1:8" ht="14.45" customHeight="1" x14ac:dyDescent="0.25">
      <c r="A35" s="221"/>
      <c r="B35" s="221"/>
      <c r="C35" s="221"/>
      <c r="D35" s="221"/>
      <c r="E35" s="221"/>
      <c r="F35" s="221"/>
      <c r="G35" s="221"/>
      <c r="H35" s="221"/>
    </row>
    <row r="36" spans="1:8" ht="14.45" customHeight="1" x14ac:dyDescent="0.25">
      <c r="A36" s="221"/>
      <c r="B36" s="221"/>
      <c r="C36" s="221"/>
      <c r="D36" s="221"/>
      <c r="E36" s="221"/>
      <c r="F36" s="221"/>
      <c r="G36" s="221"/>
      <c r="H36" s="221"/>
    </row>
    <row r="37" spans="1:8" ht="14.45" customHeight="1" x14ac:dyDescent="0.25">
      <c r="A37" s="221"/>
      <c r="B37" s="221"/>
      <c r="C37" s="221"/>
      <c r="D37" s="221"/>
      <c r="E37" s="221"/>
      <c r="F37" s="221"/>
      <c r="G37" s="221"/>
      <c r="H37" s="221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scale="70" orientation="landscape" horizontalDpi="1200" verticalDpi="1200" r:id="rId1"/>
  <ignoredErrors>
    <ignoredError sqref="B8:H9 B41:F44 B13:H13 E11:H12 B17:H17 E14 E15 G15:H15 E10 H10 B19:H31 C18:E18 G18:H18 G14:H14 E16:H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S9" sqref="S9"/>
    </sheetView>
  </sheetViews>
  <sheetFormatPr baseColWidth="10" defaultColWidth="11" defaultRowHeight="15" x14ac:dyDescent="0.25"/>
  <cols>
    <col min="1" max="1" width="55.7109375" customWidth="1"/>
    <col min="2" max="2" width="17.140625" customWidth="1"/>
    <col min="3" max="3" width="16.7109375" customWidth="1"/>
    <col min="4" max="6" width="14.28515625" customWidth="1"/>
    <col min="7" max="7" width="17.140625" customWidth="1"/>
    <col min="8" max="8" width="20.5703125" customWidth="1"/>
    <col min="9" max="9" width="17.5703125" customWidth="1"/>
    <col min="10" max="11" width="17.7109375" customWidth="1"/>
    <col min="12" max="12" width="4.28515625" customWidth="1"/>
  </cols>
  <sheetData>
    <row r="1" spans="1:11" ht="40.9" customHeight="1" x14ac:dyDescent="0.25">
      <c r="A1" s="218" t="s">
        <v>165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609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93.7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66" sqref="B66:D66"/>
    </sheetView>
  </sheetViews>
  <sheetFormatPr baseColWidth="10" defaultColWidth="11" defaultRowHeight="15" x14ac:dyDescent="0.25"/>
  <cols>
    <col min="1" max="1" width="84.285156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18" t="s">
        <v>189</v>
      </c>
      <c r="B1" s="219"/>
      <c r="C1" s="219"/>
      <c r="D1" s="220"/>
    </row>
    <row r="2" spans="1:4" x14ac:dyDescent="0.25">
      <c r="A2" s="106" t="str">
        <f>'Formato 1'!A2</f>
        <v>Municipio de Salamanca, Guanajuato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2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3">
        <f>SUM(B9:B11)</f>
        <v>1101718831.4100001</v>
      </c>
      <c r="C8" s="13">
        <f>SUM(C9:C11)</f>
        <v>582462824.66000009</v>
      </c>
      <c r="D8" s="13">
        <f>SUM(D9:D11)</f>
        <v>564004715.57000005</v>
      </c>
    </row>
    <row r="9" spans="1:4" x14ac:dyDescent="0.25">
      <c r="A9" s="57" t="s">
        <v>195</v>
      </c>
      <c r="B9" s="176">
        <v>765445550.69000006</v>
      </c>
      <c r="C9" s="176">
        <v>428085231.74000001</v>
      </c>
      <c r="D9" s="176">
        <v>409627122.64999998</v>
      </c>
    </row>
    <row r="10" spans="1:4" x14ac:dyDescent="0.25">
      <c r="A10" s="57" t="s">
        <v>196</v>
      </c>
      <c r="B10" s="176">
        <v>344723280.72000003</v>
      </c>
      <c r="C10" s="176">
        <v>159026090.08000001</v>
      </c>
      <c r="D10" s="176">
        <v>159026090.08000001</v>
      </c>
    </row>
    <row r="11" spans="1:4" x14ac:dyDescent="0.25">
      <c r="A11" s="57" t="s">
        <v>197</v>
      </c>
      <c r="B11" s="90">
        <f>B44</f>
        <v>-8450000</v>
      </c>
      <c r="C11" s="90">
        <f>C44</f>
        <v>-4648497.16</v>
      </c>
      <c r="D11" s="90">
        <f>D44</f>
        <v>-4648497.16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198</v>
      </c>
      <c r="B13" s="13">
        <f>B14+B15</f>
        <v>1101718831.4100001</v>
      </c>
      <c r="C13" s="13">
        <f>C14+C15</f>
        <v>431712723.60000002</v>
      </c>
      <c r="D13" s="13">
        <f>D14+D15</f>
        <v>431712723.60000002</v>
      </c>
    </row>
    <row r="14" spans="1:4" x14ac:dyDescent="0.25">
      <c r="A14" s="57" t="s">
        <v>199</v>
      </c>
      <c r="B14" s="177">
        <v>765445550.69000006</v>
      </c>
      <c r="C14" s="177">
        <v>320380195.56</v>
      </c>
      <c r="D14" s="177">
        <v>320380195.56</v>
      </c>
    </row>
    <row r="15" spans="1:4" x14ac:dyDescent="0.25">
      <c r="A15" s="57" t="s">
        <v>200</v>
      </c>
      <c r="B15" s="177">
        <v>336273280.72000003</v>
      </c>
      <c r="C15" s="177">
        <v>111332528.04000001</v>
      </c>
      <c r="D15" s="177">
        <v>111332528.04000001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201</v>
      </c>
      <c r="B17" s="14">
        <v>0</v>
      </c>
      <c r="C17" s="13">
        <f>C18+C19</f>
        <v>87743971.460000008</v>
      </c>
      <c r="D17" s="13">
        <f>D18+D19</f>
        <v>87743971.460000008</v>
      </c>
    </row>
    <row r="18" spans="1:4" x14ac:dyDescent="0.25">
      <c r="A18" s="57" t="s">
        <v>202</v>
      </c>
      <c r="B18" s="15">
        <v>0</v>
      </c>
      <c r="C18" s="178">
        <v>45840779.57</v>
      </c>
      <c r="D18" s="178">
        <v>45840779.57</v>
      </c>
    </row>
    <row r="19" spans="1:4" x14ac:dyDescent="0.25">
      <c r="A19" s="57" t="s">
        <v>203</v>
      </c>
      <c r="B19" s="15">
        <v>0</v>
      </c>
      <c r="C19" s="178">
        <v>41903191.890000001</v>
      </c>
      <c r="D19" s="178">
        <v>41903191.890000001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204</v>
      </c>
      <c r="B21" s="13">
        <f>B8-B13+B17</f>
        <v>0</v>
      </c>
      <c r="C21" s="13">
        <f>C8-C13+C17</f>
        <v>238494072.52000007</v>
      </c>
      <c r="D21" s="13">
        <f>D8-D13+D17</f>
        <v>220035963.43000004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205</v>
      </c>
      <c r="B23" s="13">
        <f>B21-B11</f>
        <v>8450000</v>
      </c>
      <c r="C23" s="13">
        <f>C21-C11</f>
        <v>243142569.68000007</v>
      </c>
      <c r="D23" s="13">
        <f>D21-D11</f>
        <v>224684460.59000003</v>
      </c>
    </row>
    <row r="24" spans="1:4" x14ac:dyDescent="0.25">
      <c r="A24" s="3"/>
      <c r="B24" s="16"/>
      <c r="C24" s="16"/>
      <c r="D24" s="16"/>
    </row>
    <row r="25" spans="1:4" x14ac:dyDescent="0.25">
      <c r="A25" s="17" t="s">
        <v>206</v>
      </c>
      <c r="B25" s="13">
        <f>B23-B17</f>
        <v>8450000</v>
      </c>
      <c r="C25" s="13">
        <f>C23-C17</f>
        <v>155398598.22000006</v>
      </c>
      <c r="D25" s="13">
        <f>D23-D17</f>
        <v>136940489.13000003</v>
      </c>
    </row>
    <row r="26" spans="1:4" x14ac:dyDescent="0.25">
      <c r="A26" s="18"/>
      <c r="B26" s="81"/>
      <c r="C26" s="81"/>
      <c r="D26" s="81"/>
    </row>
    <row r="27" spans="1:4" x14ac:dyDescent="0.25">
      <c r="A27" s="60"/>
    </row>
    <row r="28" spans="1:4" x14ac:dyDescent="0.25">
      <c r="A28" s="12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7300000</v>
      </c>
      <c r="C29" s="4">
        <f>C30+C31</f>
        <v>3034513.86</v>
      </c>
      <c r="D29" s="4">
        <f>D30+D31</f>
        <v>3034513.86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179">
        <v>7300000</v>
      </c>
      <c r="C31" s="179">
        <v>3034513.86</v>
      </c>
      <c r="D31" s="179">
        <v>3034513.86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15750000</v>
      </c>
      <c r="C33" s="4">
        <f>C25+C29</f>
        <v>158433112.08000007</v>
      </c>
      <c r="D33" s="4">
        <f>D25+D29</f>
        <v>139975002.99000004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2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8450000</v>
      </c>
      <c r="C40" s="4">
        <f>C41+C42</f>
        <v>4648497.16</v>
      </c>
      <c r="D40" s="4">
        <f>D41+D42</f>
        <v>4648497.16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180">
        <v>8450000</v>
      </c>
      <c r="C42" s="180">
        <v>4648497.16</v>
      </c>
      <c r="D42" s="180">
        <v>4648497.16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-8450000</v>
      </c>
      <c r="C44" s="4">
        <f>C37-C40</f>
        <v>-4648497.16</v>
      </c>
      <c r="D44" s="4">
        <f>D37-D40</f>
        <v>-4648497.16</v>
      </c>
    </row>
    <row r="45" spans="1:4" x14ac:dyDescent="0.25">
      <c r="A45" s="19"/>
      <c r="B45" s="55"/>
      <c r="C45" s="55"/>
      <c r="D45" s="55"/>
    </row>
    <row r="47" spans="1:4" ht="30" x14ac:dyDescent="0.25">
      <c r="A47" s="12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1" t="s">
        <v>222</v>
      </c>
      <c r="B48" s="92">
        <f>B9</f>
        <v>765445550.69000006</v>
      </c>
      <c r="C48" s="92">
        <f>C9</f>
        <v>428085231.74000001</v>
      </c>
      <c r="D48" s="92">
        <f>D9</f>
        <v>409627122.64999998</v>
      </c>
    </row>
    <row r="49" spans="1:4" x14ac:dyDescent="0.25">
      <c r="A49" s="20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46">
        <f>B14</f>
        <v>765445550.69000006</v>
      </c>
      <c r="C53" s="46">
        <f>C14</f>
        <v>320380195.56</v>
      </c>
      <c r="D53" s="46">
        <f>D14</f>
        <v>320380195.56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1">
        <v>0</v>
      </c>
      <c r="C55" s="46">
        <f>C18</f>
        <v>45840779.57</v>
      </c>
      <c r="D55" s="46">
        <f>D18</f>
        <v>45840779.57</v>
      </c>
    </row>
    <row r="56" spans="1:4" x14ac:dyDescent="0.25">
      <c r="A56" s="44"/>
      <c r="B56" s="48"/>
      <c r="C56" s="48"/>
      <c r="D56" s="48"/>
    </row>
    <row r="57" spans="1:4" x14ac:dyDescent="0.25">
      <c r="A57" s="17" t="s">
        <v>224</v>
      </c>
      <c r="B57" s="4">
        <f>B48+B49-B53+B55</f>
        <v>0</v>
      </c>
      <c r="C57" s="4">
        <f>C48+C49-C53+C55</f>
        <v>153545815.75</v>
      </c>
      <c r="D57" s="4">
        <f>D48+D49-D53+D55</f>
        <v>135087706.65999997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225</v>
      </c>
      <c r="B59" s="4">
        <f>B57-B49</f>
        <v>0</v>
      </c>
      <c r="C59" s="4">
        <f>C57-C49</f>
        <v>153545815.75</v>
      </c>
      <c r="D59" s="4">
        <f>D57-D49</f>
        <v>135087706.65999997</v>
      </c>
    </row>
    <row r="60" spans="1:4" x14ac:dyDescent="0.25">
      <c r="A60" s="54"/>
      <c r="B60" s="55"/>
      <c r="C60" s="55"/>
      <c r="D60" s="55"/>
    </row>
    <row r="62" spans="1:4" ht="30" x14ac:dyDescent="0.25">
      <c r="A62" s="12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1" t="s">
        <v>196</v>
      </c>
      <c r="B63" s="94">
        <f>B10</f>
        <v>344723280.72000003</v>
      </c>
      <c r="C63" s="94">
        <f>C10</f>
        <v>159026090.08000001</v>
      </c>
      <c r="D63" s="94">
        <f>D10</f>
        <v>159026090.08000001</v>
      </c>
    </row>
    <row r="64" spans="1:4" ht="30" x14ac:dyDescent="0.25">
      <c r="A64" s="20" t="s">
        <v>226</v>
      </c>
      <c r="B64" s="13">
        <f>B65-B66</f>
        <v>-8450000</v>
      </c>
      <c r="C64" s="13">
        <f>C65-C66</f>
        <v>-4648497.16</v>
      </c>
      <c r="D64" s="13">
        <f>D65-D66</f>
        <v>-4648497.16</v>
      </c>
    </row>
    <row r="65" spans="1:4" x14ac:dyDescent="0.25">
      <c r="A65" s="93" t="s">
        <v>217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220</v>
      </c>
      <c r="B66" s="181">
        <v>8450000</v>
      </c>
      <c r="C66" s="181">
        <v>4648497.16</v>
      </c>
      <c r="D66" s="181">
        <v>4648497.16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227</v>
      </c>
      <c r="B68" s="90">
        <f>B15</f>
        <v>336273280.72000003</v>
      </c>
      <c r="C68" s="90">
        <f>C15</f>
        <v>111332528.04000001</v>
      </c>
      <c r="D68" s="90">
        <f>D15</f>
        <v>111332528.04000001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203</v>
      </c>
      <c r="B70" s="15">
        <v>0</v>
      </c>
      <c r="C70" s="90">
        <f>C19</f>
        <v>41903191.890000001</v>
      </c>
      <c r="D70" s="90">
        <f>D19</f>
        <v>41903191.890000001</v>
      </c>
    </row>
    <row r="71" spans="1:4" x14ac:dyDescent="0.25">
      <c r="A71" s="44"/>
      <c r="B71" s="87"/>
      <c r="C71" s="87"/>
      <c r="D71" s="87"/>
    </row>
    <row r="72" spans="1:4" x14ac:dyDescent="0.25">
      <c r="A72" s="17" t="s">
        <v>228</v>
      </c>
      <c r="B72" s="13">
        <f>B63+B64-B68+B70</f>
        <v>0</v>
      </c>
      <c r="C72" s="13">
        <f>C63+C64-C68+C70</f>
        <v>84948256.770000011</v>
      </c>
      <c r="D72" s="13">
        <f>D63+D64-D68+D70</f>
        <v>84948256.770000011</v>
      </c>
    </row>
    <row r="73" spans="1:4" x14ac:dyDescent="0.25">
      <c r="A73" s="44"/>
      <c r="B73" s="87"/>
      <c r="C73" s="87"/>
      <c r="D73" s="87"/>
    </row>
    <row r="74" spans="1:4" x14ac:dyDescent="0.25">
      <c r="A74" s="17" t="s">
        <v>229</v>
      </c>
      <c r="B74" s="13">
        <f>B72-B64</f>
        <v>8450000</v>
      </c>
      <c r="C74" s="13">
        <f>C72-C64</f>
        <v>89596753.930000007</v>
      </c>
      <c r="D74" s="13">
        <f>D72-D64</f>
        <v>89596753.930000007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  <ignoredErrors>
    <ignoredError sqref="B8:D8 B29:D30 B37:D41 B48:D59 B63:D65 B12:D13 B16:D17 B20:D25 B18:B19 B32:D33 B43:D44 B67:D74 C11:D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37" zoomScale="75" zoomScaleNormal="75" workbookViewId="0">
      <selection activeCell="T52" sqref="T52"/>
    </sheetView>
  </sheetViews>
  <sheetFormatPr baseColWidth="10" defaultColWidth="11" defaultRowHeight="15" x14ac:dyDescent="0.25"/>
  <cols>
    <col min="1" max="1" width="74" customWidth="1"/>
    <col min="2" max="2" width="17.28515625" customWidth="1"/>
    <col min="3" max="3" width="15.5703125" customWidth="1"/>
    <col min="4" max="5" width="17.85546875" customWidth="1"/>
    <col min="6" max="6" width="17.28515625" customWidth="1"/>
    <col min="7" max="7" width="16.28515625" customWidth="1"/>
    <col min="8" max="8" width="11" customWidth="1"/>
  </cols>
  <sheetData>
    <row r="1" spans="1:7" ht="40.9" customHeight="1" x14ac:dyDescent="0.25">
      <c r="A1" s="218" t="s">
        <v>230</v>
      </c>
      <c r="B1" s="219"/>
      <c r="C1" s="219"/>
      <c r="D1" s="219"/>
      <c r="E1" s="219"/>
      <c r="F1" s="219"/>
      <c r="G1" s="220"/>
    </row>
    <row r="2" spans="1:7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22" t="s">
        <v>232</v>
      </c>
      <c r="B6" s="224" t="s">
        <v>233</v>
      </c>
      <c r="C6" s="224"/>
      <c r="D6" s="224"/>
      <c r="E6" s="224"/>
      <c r="F6" s="224"/>
      <c r="G6" s="224" t="s">
        <v>234</v>
      </c>
    </row>
    <row r="7" spans="1:7" ht="30" x14ac:dyDescent="0.25">
      <c r="A7" s="223"/>
      <c r="B7" s="24" t="s">
        <v>235</v>
      </c>
      <c r="C7" s="7" t="s">
        <v>236</v>
      </c>
      <c r="D7" s="24" t="s">
        <v>237</v>
      </c>
      <c r="E7" s="24" t="s">
        <v>192</v>
      </c>
      <c r="F7" s="24" t="s">
        <v>238</v>
      </c>
      <c r="G7" s="224"/>
    </row>
    <row r="8" spans="1:7" x14ac:dyDescent="0.25">
      <c r="A8" s="25" t="s">
        <v>239</v>
      </c>
      <c r="B8" s="87"/>
      <c r="C8" s="87"/>
      <c r="D8" s="87"/>
      <c r="E8" s="87"/>
      <c r="F8" s="87"/>
      <c r="G8" s="87"/>
    </row>
    <row r="9" spans="1:7" x14ac:dyDescent="0.25">
      <c r="A9" s="57" t="s">
        <v>240</v>
      </c>
      <c r="B9" s="182">
        <v>145871679.88</v>
      </c>
      <c r="C9" s="182">
        <v>0</v>
      </c>
      <c r="D9" s="46">
        <f>B9+C9</f>
        <v>145871679.88</v>
      </c>
      <c r="E9" s="189">
        <v>113996523.89</v>
      </c>
      <c r="F9" s="189">
        <v>113996523.84999999</v>
      </c>
      <c r="G9" s="46">
        <f>F9-B9</f>
        <v>-31875156.030000001</v>
      </c>
    </row>
    <row r="10" spans="1:7" x14ac:dyDescent="0.25">
      <c r="A10" s="57" t="s">
        <v>241</v>
      </c>
      <c r="B10" s="182">
        <v>0</v>
      </c>
      <c r="C10" s="182">
        <v>0</v>
      </c>
      <c r="D10" s="46">
        <f t="shared" ref="D10:D27" si="0">B10+C10</f>
        <v>0</v>
      </c>
      <c r="E10" s="189">
        <v>0</v>
      </c>
      <c r="F10" s="189">
        <v>0</v>
      </c>
      <c r="G10" s="46">
        <f>F10-B10</f>
        <v>0</v>
      </c>
    </row>
    <row r="11" spans="1:7" x14ac:dyDescent="0.25">
      <c r="A11" s="57" t="s">
        <v>242</v>
      </c>
      <c r="B11" s="182">
        <v>0</v>
      </c>
      <c r="C11" s="182">
        <v>0</v>
      </c>
      <c r="D11" s="46">
        <f t="shared" si="0"/>
        <v>0</v>
      </c>
      <c r="E11" s="189">
        <v>0</v>
      </c>
      <c r="F11" s="189">
        <v>0</v>
      </c>
      <c r="G11" s="46">
        <f t="shared" ref="G11:G15" si="1">F11-B11</f>
        <v>0</v>
      </c>
    </row>
    <row r="12" spans="1:7" x14ac:dyDescent="0.25">
      <c r="A12" s="57" t="s">
        <v>243</v>
      </c>
      <c r="B12" s="182">
        <v>90094721.790000007</v>
      </c>
      <c r="C12" s="182">
        <v>0</v>
      </c>
      <c r="D12" s="46">
        <f t="shared" si="0"/>
        <v>90094721.790000007</v>
      </c>
      <c r="E12" s="189">
        <v>29705819.73</v>
      </c>
      <c r="F12" s="189">
        <v>29705820</v>
      </c>
      <c r="G12" s="46">
        <f t="shared" si="1"/>
        <v>-60388901.790000007</v>
      </c>
    </row>
    <row r="13" spans="1:7" x14ac:dyDescent="0.25">
      <c r="A13" s="57" t="s">
        <v>244</v>
      </c>
      <c r="B13" s="182">
        <v>22150799.68</v>
      </c>
      <c r="C13" s="182">
        <v>0</v>
      </c>
      <c r="D13" s="46">
        <f t="shared" si="0"/>
        <v>22150799.68</v>
      </c>
      <c r="E13" s="189">
        <v>3525076.27</v>
      </c>
      <c r="F13" s="189">
        <v>3525076.33</v>
      </c>
      <c r="G13" s="46">
        <f t="shared" si="1"/>
        <v>-18625723.350000001</v>
      </c>
    </row>
    <row r="14" spans="1:7" x14ac:dyDescent="0.25">
      <c r="A14" s="57" t="s">
        <v>245</v>
      </c>
      <c r="B14" s="182">
        <v>13771182.699999999</v>
      </c>
      <c r="C14" s="182">
        <v>0</v>
      </c>
      <c r="D14" s="46">
        <f t="shared" si="0"/>
        <v>13771182.699999999</v>
      </c>
      <c r="E14" s="189">
        <v>10737432.18</v>
      </c>
      <c r="F14" s="189">
        <v>10739058.890000001</v>
      </c>
      <c r="G14" s="46">
        <f t="shared" si="1"/>
        <v>-3032123.8099999987</v>
      </c>
    </row>
    <row r="15" spans="1:7" x14ac:dyDescent="0.25">
      <c r="A15" s="57" t="s">
        <v>246</v>
      </c>
      <c r="B15" s="182">
        <v>0</v>
      </c>
      <c r="C15" s="182">
        <v>0</v>
      </c>
      <c r="D15" s="46">
        <f t="shared" si="0"/>
        <v>0</v>
      </c>
      <c r="E15" s="189">
        <v>0</v>
      </c>
      <c r="F15" s="189">
        <v>0</v>
      </c>
      <c r="G15" s="46">
        <f t="shared" si="1"/>
        <v>0</v>
      </c>
    </row>
    <row r="16" spans="1:7" x14ac:dyDescent="0.25">
      <c r="A16" s="88" t="s">
        <v>247</v>
      </c>
      <c r="B16" s="46">
        <f t="shared" ref="B16:G16" si="2">SUM(B17:B27)</f>
        <v>470621633.89999998</v>
      </c>
      <c r="C16" s="46">
        <f t="shared" si="2"/>
        <v>9512848.0999999996</v>
      </c>
      <c r="D16" s="46">
        <f t="shared" si="2"/>
        <v>480134482</v>
      </c>
      <c r="E16" s="46">
        <f t="shared" si="2"/>
        <v>261677177.98999998</v>
      </c>
      <c r="F16" s="46">
        <f t="shared" si="2"/>
        <v>243217441.89999998</v>
      </c>
      <c r="G16" s="46">
        <f t="shared" si="2"/>
        <v>-227404191.99999997</v>
      </c>
    </row>
    <row r="17" spans="1:7" x14ac:dyDescent="0.25">
      <c r="A17" s="76" t="s">
        <v>248</v>
      </c>
      <c r="B17" s="183">
        <v>355098533.89999998</v>
      </c>
      <c r="C17" s="183">
        <v>4617556.0999999996</v>
      </c>
      <c r="D17" s="46">
        <f t="shared" si="0"/>
        <v>359716090</v>
      </c>
      <c r="E17" s="190">
        <v>191053052.03</v>
      </c>
      <c r="F17" s="190">
        <v>172593315.94</v>
      </c>
      <c r="G17" s="46">
        <f>F17-B17</f>
        <v>-182505217.95999998</v>
      </c>
    </row>
    <row r="18" spans="1:7" x14ac:dyDescent="0.25">
      <c r="A18" s="76" t="s">
        <v>249</v>
      </c>
      <c r="B18" s="183">
        <v>58372252.810000002</v>
      </c>
      <c r="C18" s="183">
        <v>1007315.19</v>
      </c>
      <c r="D18" s="46">
        <f t="shared" si="0"/>
        <v>59379568</v>
      </c>
      <c r="E18" s="190">
        <v>32532701.66</v>
      </c>
      <c r="F18" s="190">
        <v>32532701.66</v>
      </c>
      <c r="G18" s="46">
        <f t="shared" ref="G18:G27" si="3">F18-B18</f>
        <v>-25839551.150000002</v>
      </c>
    </row>
    <row r="19" spans="1:7" x14ac:dyDescent="0.25">
      <c r="A19" s="76" t="s">
        <v>250</v>
      </c>
      <c r="B19" s="183">
        <v>31544776.140000001</v>
      </c>
      <c r="C19" s="183">
        <v>-1277439.1399999999</v>
      </c>
      <c r="D19" s="46">
        <f t="shared" si="0"/>
        <v>30267337</v>
      </c>
      <c r="E19" s="190">
        <v>16200451.66</v>
      </c>
      <c r="F19" s="190">
        <v>16200451.66</v>
      </c>
      <c r="G19" s="46">
        <f t="shared" si="3"/>
        <v>-15344324.48</v>
      </c>
    </row>
    <row r="20" spans="1:7" x14ac:dyDescent="0.25">
      <c r="A20" s="76" t="s">
        <v>251</v>
      </c>
      <c r="B20" s="184">
        <v>0</v>
      </c>
      <c r="C20" s="184">
        <v>0</v>
      </c>
      <c r="D20" s="46">
        <f t="shared" si="0"/>
        <v>0</v>
      </c>
      <c r="E20" s="191">
        <v>0</v>
      </c>
      <c r="F20" s="191">
        <v>0</v>
      </c>
      <c r="G20" s="46">
        <f t="shared" si="3"/>
        <v>0</v>
      </c>
    </row>
    <row r="21" spans="1:7" x14ac:dyDescent="0.25">
      <c r="A21" s="76" t="s">
        <v>252</v>
      </c>
      <c r="B21" s="184">
        <v>0</v>
      </c>
      <c r="C21" s="184">
        <v>0</v>
      </c>
      <c r="D21" s="46">
        <f t="shared" si="0"/>
        <v>0</v>
      </c>
      <c r="E21" s="191">
        <v>0</v>
      </c>
      <c r="F21" s="191">
        <v>0</v>
      </c>
      <c r="G21" s="46">
        <f t="shared" si="3"/>
        <v>0</v>
      </c>
    </row>
    <row r="22" spans="1:7" x14ac:dyDescent="0.25">
      <c r="A22" s="76" t="s">
        <v>253</v>
      </c>
      <c r="B22" s="183">
        <v>5442110.3499999996</v>
      </c>
      <c r="C22" s="183">
        <v>-256475.35</v>
      </c>
      <c r="D22" s="46">
        <f t="shared" si="0"/>
        <v>5185635</v>
      </c>
      <c r="E22" s="190">
        <v>2571968.29</v>
      </c>
      <c r="F22" s="190">
        <v>2571968.29</v>
      </c>
      <c r="G22" s="46">
        <f t="shared" si="3"/>
        <v>-2870142.0599999996</v>
      </c>
    </row>
    <row r="23" spans="1:7" x14ac:dyDescent="0.25">
      <c r="A23" s="76" t="s">
        <v>254</v>
      </c>
      <c r="B23" s="184">
        <v>0</v>
      </c>
      <c r="C23" s="184">
        <v>0</v>
      </c>
      <c r="D23" s="46">
        <f t="shared" si="0"/>
        <v>0</v>
      </c>
      <c r="E23" s="191">
        <v>0</v>
      </c>
      <c r="F23" s="191">
        <v>0</v>
      </c>
      <c r="G23" s="46">
        <f t="shared" si="3"/>
        <v>0</v>
      </c>
    </row>
    <row r="24" spans="1:7" x14ac:dyDescent="0.25">
      <c r="A24" s="76" t="s">
        <v>255</v>
      </c>
      <c r="B24" s="184">
        <v>0</v>
      </c>
      <c r="C24" s="184">
        <v>0</v>
      </c>
      <c r="D24" s="46">
        <f t="shared" si="0"/>
        <v>0</v>
      </c>
      <c r="E24" s="191">
        <v>0</v>
      </c>
      <c r="F24" s="191">
        <v>0</v>
      </c>
      <c r="G24" s="46">
        <f t="shared" si="3"/>
        <v>0</v>
      </c>
    </row>
    <row r="25" spans="1:7" x14ac:dyDescent="0.25">
      <c r="A25" s="76" t="s">
        <v>256</v>
      </c>
      <c r="B25" s="183">
        <v>0</v>
      </c>
      <c r="C25" s="183">
        <v>0</v>
      </c>
      <c r="D25" s="46">
        <f t="shared" si="0"/>
        <v>0</v>
      </c>
      <c r="E25" s="190">
        <v>0</v>
      </c>
      <c r="F25" s="190">
        <v>0</v>
      </c>
      <c r="G25" s="46">
        <f t="shared" si="3"/>
        <v>0</v>
      </c>
    </row>
    <row r="26" spans="1:7" x14ac:dyDescent="0.25">
      <c r="A26" s="76" t="s">
        <v>257</v>
      </c>
      <c r="B26" s="183">
        <v>20163960.699999999</v>
      </c>
      <c r="C26" s="183">
        <v>5421891.2999999998</v>
      </c>
      <c r="D26" s="46">
        <f t="shared" si="0"/>
        <v>25585852</v>
      </c>
      <c r="E26" s="190">
        <v>19319004.350000001</v>
      </c>
      <c r="F26" s="190">
        <v>19319004.350000001</v>
      </c>
      <c r="G26" s="46">
        <f t="shared" si="3"/>
        <v>-844956.34999999776</v>
      </c>
    </row>
    <row r="27" spans="1:7" x14ac:dyDescent="0.25">
      <c r="A27" s="76" t="s">
        <v>258</v>
      </c>
      <c r="B27" s="183">
        <v>0</v>
      </c>
      <c r="C27" s="183">
        <v>0</v>
      </c>
      <c r="D27" s="46">
        <f t="shared" si="0"/>
        <v>0</v>
      </c>
      <c r="E27" s="190">
        <v>0</v>
      </c>
      <c r="F27" s="190">
        <v>0</v>
      </c>
      <c r="G27" s="46">
        <f t="shared" si="3"/>
        <v>0</v>
      </c>
    </row>
    <row r="28" spans="1:7" x14ac:dyDescent="0.25">
      <c r="A28" s="57" t="s">
        <v>259</v>
      </c>
      <c r="B28" s="46">
        <f t="shared" ref="B28:G28" si="4">SUM(B29:B33)</f>
        <v>21793828.16</v>
      </c>
      <c r="C28" s="46">
        <f t="shared" si="4"/>
        <v>-745070.16</v>
      </c>
      <c r="D28" s="46">
        <f t="shared" si="4"/>
        <v>21048758</v>
      </c>
      <c r="E28" s="46">
        <f t="shared" si="4"/>
        <v>6972885.5199999996</v>
      </c>
      <c r="F28" s="46">
        <f t="shared" si="4"/>
        <v>6972885.5199999996</v>
      </c>
      <c r="G28" s="46">
        <f t="shared" si="4"/>
        <v>-14820942.639999999</v>
      </c>
    </row>
    <row r="29" spans="1:7" x14ac:dyDescent="0.25">
      <c r="A29" s="76" t="s">
        <v>260</v>
      </c>
      <c r="B29" s="185">
        <v>0</v>
      </c>
      <c r="C29" s="185">
        <v>0</v>
      </c>
      <c r="D29" s="46">
        <f>B29+C29</f>
        <v>0</v>
      </c>
      <c r="E29" s="192">
        <v>10174.5</v>
      </c>
      <c r="F29" s="192">
        <v>10174.5</v>
      </c>
      <c r="G29" s="46">
        <f>F29-B29</f>
        <v>10174.5</v>
      </c>
    </row>
    <row r="30" spans="1:7" x14ac:dyDescent="0.25">
      <c r="A30" s="76" t="s">
        <v>261</v>
      </c>
      <c r="B30" s="185">
        <v>1442513.28</v>
      </c>
      <c r="C30" s="185">
        <v>-540403.28</v>
      </c>
      <c r="D30" s="46">
        <f t="shared" ref="D30:D31" si="5">B30+C30</f>
        <v>902110</v>
      </c>
      <c r="E30" s="192">
        <v>451054.98</v>
      </c>
      <c r="F30" s="192">
        <v>451054.98</v>
      </c>
      <c r="G30" s="46">
        <f t="shared" ref="G30:G34" si="6">F30-B30</f>
        <v>-991458.3</v>
      </c>
    </row>
    <row r="31" spans="1:7" x14ac:dyDescent="0.25">
      <c r="A31" s="76" t="s">
        <v>262</v>
      </c>
      <c r="B31" s="185">
        <v>5910775.5199999996</v>
      </c>
      <c r="C31" s="185">
        <v>265.48</v>
      </c>
      <c r="D31" s="46">
        <f t="shared" si="5"/>
        <v>5911041</v>
      </c>
      <c r="E31" s="192">
        <v>2510099.71</v>
      </c>
      <c r="F31" s="192">
        <v>2510099.71</v>
      </c>
      <c r="G31" s="46">
        <f t="shared" si="6"/>
        <v>-3400675.8099999996</v>
      </c>
    </row>
    <row r="32" spans="1:7" x14ac:dyDescent="0.25">
      <c r="A32" s="76" t="s">
        <v>263</v>
      </c>
      <c r="B32" s="186">
        <v>0</v>
      </c>
      <c r="C32" s="186">
        <v>0</v>
      </c>
      <c r="D32" s="46">
        <f>B32+C32</f>
        <v>0</v>
      </c>
      <c r="E32" s="193">
        <v>0</v>
      </c>
      <c r="F32" s="193">
        <v>0</v>
      </c>
      <c r="G32" s="46">
        <f t="shared" si="6"/>
        <v>0</v>
      </c>
    </row>
    <row r="33" spans="1:7" ht="14.45" customHeight="1" x14ac:dyDescent="0.25">
      <c r="A33" s="76" t="s">
        <v>264</v>
      </c>
      <c r="B33" s="185">
        <v>14440539.359999999</v>
      </c>
      <c r="C33" s="185">
        <v>-204932.36</v>
      </c>
      <c r="D33" s="46">
        <f t="shared" ref="D33:D39" si="7">B33+C33</f>
        <v>14235607</v>
      </c>
      <c r="E33" s="192">
        <v>4001556.33</v>
      </c>
      <c r="F33" s="192">
        <v>4001556.33</v>
      </c>
      <c r="G33" s="46">
        <f t="shared" si="6"/>
        <v>-10438983.029999999</v>
      </c>
    </row>
    <row r="34" spans="1:7" ht="14.45" customHeight="1" x14ac:dyDescent="0.25">
      <c r="A34" s="57" t="s">
        <v>265</v>
      </c>
      <c r="B34" s="185">
        <v>1141704.58</v>
      </c>
      <c r="C34" s="185">
        <v>-674959.58</v>
      </c>
      <c r="D34" s="46">
        <f t="shared" si="7"/>
        <v>466745.00000000012</v>
      </c>
      <c r="E34" s="192">
        <v>1571340.93</v>
      </c>
      <c r="F34" s="192">
        <v>1571340.93</v>
      </c>
      <c r="G34" s="46">
        <f t="shared" si="6"/>
        <v>429636.34999999986</v>
      </c>
    </row>
    <row r="35" spans="1:7" ht="14.45" customHeight="1" x14ac:dyDescent="0.25">
      <c r="A35" s="57" t="s">
        <v>266</v>
      </c>
      <c r="B35" s="46">
        <f t="shared" ref="B35:G35" si="8">B36</f>
        <v>0</v>
      </c>
      <c r="C35" s="46">
        <f t="shared" si="8"/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si="8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f t="shared" si="7"/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9">B38+B39</f>
        <v>0</v>
      </c>
      <c r="C37" s="46">
        <f t="shared" si="9"/>
        <v>0</v>
      </c>
      <c r="D37" s="46">
        <f t="shared" si="9"/>
        <v>0</v>
      </c>
      <c r="E37" s="46">
        <f t="shared" si="9"/>
        <v>0</v>
      </c>
      <c r="F37" s="46">
        <f t="shared" si="9"/>
        <v>0</v>
      </c>
      <c r="G37" s="46">
        <f t="shared" si="9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f t="shared" si="7"/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f t="shared" si="7"/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4">
        <f t="shared" ref="B41:G41" si="10">SUM(B9,B10,B11,B12,B13,B14,B15,B16,B28,B34,B35,B37)</f>
        <v>765445550.69000006</v>
      </c>
      <c r="C41" s="4">
        <f t="shared" si="10"/>
        <v>8092818.3599999994</v>
      </c>
      <c r="D41" s="4">
        <f t="shared" si="10"/>
        <v>773538369.04999995</v>
      </c>
      <c r="E41" s="4">
        <f t="shared" si="10"/>
        <v>428186256.50999999</v>
      </c>
      <c r="F41" s="4">
        <f t="shared" si="10"/>
        <v>409728147.41999996</v>
      </c>
      <c r="G41" s="4">
        <f t="shared" si="10"/>
        <v>-355717403.26999998</v>
      </c>
    </row>
    <row r="42" spans="1:7" x14ac:dyDescent="0.25">
      <c r="A42" s="3" t="s">
        <v>272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46">
        <f t="shared" ref="B45:G45" si="11">SUM(B46:B53)</f>
        <v>344723280.72000003</v>
      </c>
      <c r="C45" s="46">
        <f t="shared" si="11"/>
        <v>737524.28000000026</v>
      </c>
      <c r="D45" s="46">
        <f t="shared" si="11"/>
        <v>345460805</v>
      </c>
      <c r="E45" s="46">
        <f t="shared" si="11"/>
        <v>158860119.49000001</v>
      </c>
      <c r="F45" s="46">
        <f t="shared" si="11"/>
        <v>158860119.49000001</v>
      </c>
      <c r="G45" s="46">
        <f t="shared" si="11"/>
        <v>-185863161.22999999</v>
      </c>
    </row>
    <row r="46" spans="1:7" x14ac:dyDescent="0.25">
      <c r="A46" s="79" t="s">
        <v>275</v>
      </c>
      <c r="B46" s="188">
        <v>0</v>
      </c>
      <c r="C46" s="188">
        <v>0</v>
      </c>
      <c r="D46" s="46">
        <f>B46+C46</f>
        <v>0</v>
      </c>
      <c r="E46" s="195">
        <v>0</v>
      </c>
      <c r="F46" s="195">
        <v>0</v>
      </c>
      <c r="G46" s="46">
        <f>F46-B46</f>
        <v>0</v>
      </c>
    </row>
    <row r="47" spans="1:7" x14ac:dyDescent="0.25">
      <c r="A47" s="79" t="s">
        <v>276</v>
      </c>
      <c r="B47" s="188">
        <v>0</v>
      </c>
      <c r="C47" s="188">
        <v>0</v>
      </c>
      <c r="D47" s="46">
        <f t="shared" ref="D47:D53" si="12">B47+C47</f>
        <v>0</v>
      </c>
      <c r="E47" s="195">
        <v>0</v>
      </c>
      <c r="F47" s="195">
        <v>0</v>
      </c>
      <c r="G47" s="46">
        <f t="shared" ref="G47:G52" si="13">F47-B47</f>
        <v>0</v>
      </c>
    </row>
    <row r="48" spans="1:7" x14ac:dyDescent="0.25">
      <c r="A48" s="79" t="s">
        <v>277</v>
      </c>
      <c r="B48" s="187">
        <v>85523820.719999999</v>
      </c>
      <c r="C48" s="187">
        <v>-6885255.7199999997</v>
      </c>
      <c r="D48" s="46">
        <f t="shared" si="12"/>
        <v>78638565</v>
      </c>
      <c r="E48" s="194">
        <v>47628239.990000002</v>
      </c>
      <c r="F48" s="194">
        <v>47628239.990000002</v>
      </c>
      <c r="G48" s="46">
        <f t="shared" si="13"/>
        <v>-37895580.729999997</v>
      </c>
    </row>
    <row r="49" spans="1:7" ht="30" x14ac:dyDescent="0.25">
      <c r="A49" s="79" t="s">
        <v>278</v>
      </c>
      <c r="B49" s="187">
        <v>259199460</v>
      </c>
      <c r="C49" s="187">
        <v>7622780</v>
      </c>
      <c r="D49" s="46">
        <f t="shared" si="12"/>
        <v>266822240</v>
      </c>
      <c r="E49" s="194">
        <v>111231879.5</v>
      </c>
      <c r="F49" s="194">
        <v>111231879.5</v>
      </c>
      <c r="G49" s="46">
        <f t="shared" si="13"/>
        <v>-147967580.5</v>
      </c>
    </row>
    <row r="50" spans="1:7" x14ac:dyDescent="0.25">
      <c r="A50" s="79" t="s">
        <v>279</v>
      </c>
      <c r="B50" s="188">
        <v>0</v>
      </c>
      <c r="C50" s="188">
        <v>0</v>
      </c>
      <c r="D50" s="46">
        <f t="shared" si="12"/>
        <v>0</v>
      </c>
      <c r="E50" s="195">
        <v>0</v>
      </c>
      <c r="F50" s="195">
        <v>0</v>
      </c>
      <c r="G50" s="46">
        <f t="shared" si="13"/>
        <v>0</v>
      </c>
    </row>
    <row r="51" spans="1:7" x14ac:dyDescent="0.25">
      <c r="A51" s="79" t="s">
        <v>280</v>
      </c>
      <c r="B51" s="188">
        <v>0</v>
      </c>
      <c r="C51" s="188">
        <v>0</v>
      </c>
      <c r="D51" s="46">
        <f t="shared" si="12"/>
        <v>0</v>
      </c>
      <c r="E51" s="195">
        <v>0</v>
      </c>
      <c r="F51" s="195">
        <v>0</v>
      </c>
      <c r="G51" s="46">
        <f t="shared" si="13"/>
        <v>0</v>
      </c>
    </row>
    <row r="52" spans="1:7" ht="30" x14ac:dyDescent="0.25">
      <c r="A52" s="80" t="s">
        <v>281</v>
      </c>
      <c r="B52" s="188">
        <v>0</v>
      </c>
      <c r="C52" s="188">
        <v>0</v>
      </c>
      <c r="D52" s="46">
        <f t="shared" si="12"/>
        <v>0</v>
      </c>
      <c r="E52" s="195">
        <v>0</v>
      </c>
      <c r="F52" s="195">
        <v>0</v>
      </c>
      <c r="G52" s="46">
        <f t="shared" si="13"/>
        <v>0</v>
      </c>
    </row>
    <row r="53" spans="1:7" x14ac:dyDescent="0.25">
      <c r="A53" s="76" t="s">
        <v>282</v>
      </c>
      <c r="B53" s="188">
        <v>0</v>
      </c>
      <c r="C53" s="188">
        <v>0</v>
      </c>
      <c r="D53" s="46">
        <f t="shared" si="12"/>
        <v>0</v>
      </c>
      <c r="E53" s="195">
        <v>0</v>
      </c>
      <c r="F53" s="195">
        <v>0</v>
      </c>
      <c r="G53" s="46">
        <f>F53-B53</f>
        <v>0</v>
      </c>
    </row>
    <row r="54" spans="1:7" x14ac:dyDescent="0.25">
      <c r="A54" s="57" t="s">
        <v>283</v>
      </c>
      <c r="B54" s="46">
        <f t="shared" ref="B54:G54" si="14">SUM(B55:B58)</f>
        <v>0</v>
      </c>
      <c r="C54" s="46">
        <f t="shared" si="14"/>
        <v>0</v>
      </c>
      <c r="D54" s="46">
        <f t="shared" si="14"/>
        <v>0</v>
      </c>
      <c r="E54" s="46">
        <f t="shared" si="14"/>
        <v>0</v>
      </c>
      <c r="F54" s="46">
        <f t="shared" si="14"/>
        <v>0</v>
      </c>
      <c r="G54" s="46">
        <f t="shared" si="14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5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5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5"/>
        <v>0</v>
      </c>
    </row>
    <row r="59" spans="1:7" x14ac:dyDescent="0.25">
      <c r="A59" s="57" t="s">
        <v>288</v>
      </c>
      <c r="B59" s="46">
        <f t="shared" ref="B59:G59" si="16">SUM(B60:B61)</f>
        <v>0</v>
      </c>
      <c r="C59" s="46">
        <f t="shared" si="16"/>
        <v>0</v>
      </c>
      <c r="D59" s="46">
        <f t="shared" si="16"/>
        <v>0</v>
      </c>
      <c r="E59" s="46">
        <f t="shared" si="16"/>
        <v>0</v>
      </c>
      <c r="F59" s="46">
        <f t="shared" si="16"/>
        <v>0</v>
      </c>
      <c r="G59" s="46">
        <f t="shared" si="16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7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7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7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4">
        <f t="shared" ref="B65:G65" si="18">B45+B54+B59+B62+B63</f>
        <v>344723280.72000003</v>
      </c>
      <c r="C65" s="4">
        <f t="shared" si="18"/>
        <v>737524.28000000026</v>
      </c>
      <c r="D65" s="4">
        <f t="shared" si="18"/>
        <v>345460805</v>
      </c>
      <c r="E65" s="4">
        <f t="shared" si="18"/>
        <v>158860119.49000001</v>
      </c>
      <c r="F65" s="4">
        <f t="shared" si="18"/>
        <v>158860119.49000001</v>
      </c>
      <c r="G65" s="4">
        <f t="shared" si="18"/>
        <v>-185863161.22999999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4">
        <f t="shared" ref="B70:G70" si="20">B41+B65+B67</f>
        <v>1110168831.4100001</v>
      </c>
      <c r="C70" s="4">
        <f t="shared" si="20"/>
        <v>8830342.6400000006</v>
      </c>
      <c r="D70" s="4">
        <f t="shared" si="20"/>
        <v>1118999174.05</v>
      </c>
      <c r="E70" s="4">
        <f t="shared" si="20"/>
        <v>587046376</v>
      </c>
      <c r="F70" s="4">
        <f t="shared" si="20"/>
        <v>568588266.90999997</v>
      </c>
      <c r="G70" s="4">
        <f t="shared" si="20"/>
        <v>-541580564.5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7" t="s">
        <v>300</v>
      </c>
      <c r="B75" s="4">
        <f t="shared" ref="B75:G75" si="21">B73+B74</f>
        <v>0</v>
      </c>
      <c r="C75" s="4">
        <f t="shared" si="21"/>
        <v>0</v>
      </c>
      <c r="D75" s="4">
        <f t="shared" si="21"/>
        <v>0</v>
      </c>
      <c r="E75" s="4">
        <f t="shared" si="21"/>
        <v>0</v>
      </c>
      <c r="F75" s="4">
        <f t="shared" si="21"/>
        <v>0</v>
      </c>
      <c r="G75" s="4">
        <f t="shared" si="21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75" orientation="landscape" horizontalDpi="1200" verticalDpi="1200" r:id="rId1"/>
  <ignoredErrors>
    <ignoredError sqref="B16:F16 B35:F35 B60:F75 G9:G15 G60:G76 G55:G58 G38:G53 B54:F58 B37:F37 B36:C36 E36:F36 B40:F45 B38:C38 E38:F38 B39:C39 E39:F39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79" zoomScale="75" zoomScaleNormal="75" workbookViewId="0">
      <selection activeCell="B9" sqref="B9:G160"/>
    </sheetView>
  </sheetViews>
  <sheetFormatPr baseColWidth="10" defaultColWidth="11" defaultRowHeight="15" x14ac:dyDescent="0.25"/>
  <cols>
    <col min="1" max="1" width="75.28515625" customWidth="1"/>
    <col min="2" max="2" width="19.140625" customWidth="1"/>
    <col min="3" max="3" width="19.28515625" customWidth="1"/>
    <col min="4" max="6" width="19.140625" bestFit="1" customWidth="1"/>
    <col min="7" max="7" width="17.28515625" bestFit="1" customWidth="1"/>
    <col min="8" max="8" width="2.28515625" customWidth="1"/>
  </cols>
  <sheetData>
    <row r="1" spans="1:7" ht="40.9" customHeight="1" x14ac:dyDescent="0.25">
      <c r="A1" s="227" t="s">
        <v>301</v>
      </c>
      <c r="B1" s="219"/>
      <c r="C1" s="219"/>
      <c r="D1" s="219"/>
      <c r="E1" s="219"/>
      <c r="F1" s="219"/>
      <c r="G1" s="220"/>
    </row>
    <row r="2" spans="1:7" x14ac:dyDescent="0.25">
      <c r="A2" s="121" t="str">
        <f>'Formato 1'!A2</f>
        <v>Municipio de Salamanca, Guanajuato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25" t="s">
        <v>6</v>
      </c>
      <c r="B7" s="225" t="s">
        <v>304</v>
      </c>
      <c r="C7" s="225"/>
      <c r="D7" s="225"/>
      <c r="E7" s="225"/>
      <c r="F7" s="225"/>
      <c r="G7" s="226" t="s">
        <v>305</v>
      </c>
    </row>
    <row r="8" spans="1:7" ht="30" x14ac:dyDescent="0.25">
      <c r="A8" s="225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25"/>
    </row>
    <row r="9" spans="1:7" x14ac:dyDescent="0.25">
      <c r="A9" s="26" t="s">
        <v>310</v>
      </c>
      <c r="B9" s="213">
        <v>765445550.69000006</v>
      </c>
      <c r="C9" s="213">
        <v>147095516.09999999</v>
      </c>
      <c r="D9" s="213">
        <v>912541066.78999996</v>
      </c>
      <c r="E9" s="213">
        <v>320380195.56000006</v>
      </c>
      <c r="F9" s="213">
        <v>320380195.56000006</v>
      </c>
      <c r="G9" s="213">
        <v>592160871.23000002</v>
      </c>
    </row>
    <row r="10" spans="1:7" x14ac:dyDescent="0.25">
      <c r="A10" s="82" t="s">
        <v>311</v>
      </c>
      <c r="B10" s="214">
        <v>376980305.44999999</v>
      </c>
      <c r="C10" s="214">
        <v>0</v>
      </c>
      <c r="D10" s="214">
        <v>376980305.44999999</v>
      </c>
      <c r="E10" s="214">
        <v>144197237.40000001</v>
      </c>
      <c r="F10" s="214">
        <v>144197237.40000001</v>
      </c>
      <c r="G10" s="214">
        <v>232783068.04999998</v>
      </c>
    </row>
    <row r="11" spans="1:7" x14ac:dyDescent="0.25">
      <c r="A11" s="83" t="s">
        <v>312</v>
      </c>
      <c r="B11" s="215">
        <v>216282751.96000001</v>
      </c>
      <c r="C11" s="215">
        <v>0</v>
      </c>
      <c r="D11" s="214">
        <v>216282751.96000001</v>
      </c>
      <c r="E11" s="215">
        <v>89484794.25</v>
      </c>
      <c r="F11" s="215">
        <v>89484794.25</v>
      </c>
      <c r="G11" s="214">
        <v>126797957.71000001</v>
      </c>
    </row>
    <row r="12" spans="1:7" x14ac:dyDescent="0.25">
      <c r="A12" s="83" t="s">
        <v>313</v>
      </c>
      <c r="B12" s="215">
        <v>2035624.21</v>
      </c>
      <c r="C12" s="215">
        <v>0</v>
      </c>
      <c r="D12" s="214">
        <v>2035624.21</v>
      </c>
      <c r="E12" s="215">
        <v>1992096.11</v>
      </c>
      <c r="F12" s="215">
        <v>1992096.11</v>
      </c>
      <c r="G12" s="214">
        <v>43528.09999999986</v>
      </c>
    </row>
    <row r="13" spans="1:7" x14ac:dyDescent="0.25">
      <c r="A13" s="83" t="s">
        <v>314</v>
      </c>
      <c r="B13" s="215">
        <v>42397918.670000002</v>
      </c>
      <c r="C13" s="215">
        <v>0</v>
      </c>
      <c r="D13" s="214">
        <v>42397918.670000002</v>
      </c>
      <c r="E13" s="215">
        <v>9748411.1999999993</v>
      </c>
      <c r="F13" s="215">
        <v>9748411.1999999993</v>
      </c>
      <c r="G13" s="214">
        <v>32649507.470000003</v>
      </c>
    </row>
    <row r="14" spans="1:7" x14ac:dyDescent="0.25">
      <c r="A14" s="83" t="s">
        <v>315</v>
      </c>
      <c r="B14" s="215">
        <v>82088587.709999993</v>
      </c>
      <c r="C14" s="215">
        <v>0</v>
      </c>
      <c r="D14" s="214">
        <v>82088587.709999993</v>
      </c>
      <c r="E14" s="215">
        <v>29048319.48</v>
      </c>
      <c r="F14" s="215">
        <v>29048319.48</v>
      </c>
      <c r="G14" s="214">
        <v>53040268.229999989</v>
      </c>
    </row>
    <row r="15" spans="1:7" x14ac:dyDescent="0.25">
      <c r="A15" s="83" t="s">
        <v>316</v>
      </c>
      <c r="B15" s="215">
        <v>33362231</v>
      </c>
      <c r="C15" s="215">
        <v>0</v>
      </c>
      <c r="D15" s="214">
        <v>33362231</v>
      </c>
      <c r="E15" s="215">
        <v>13923616.359999999</v>
      </c>
      <c r="F15" s="215">
        <v>13923616.359999999</v>
      </c>
      <c r="G15" s="214">
        <v>19438614.640000001</v>
      </c>
    </row>
    <row r="16" spans="1:7" x14ac:dyDescent="0.25">
      <c r="A16" s="83" t="s">
        <v>317</v>
      </c>
      <c r="B16" s="215">
        <v>813191.9</v>
      </c>
      <c r="C16" s="215">
        <v>0</v>
      </c>
      <c r="D16" s="214">
        <v>813191.9</v>
      </c>
      <c r="E16" s="215">
        <v>0</v>
      </c>
      <c r="F16" s="215">
        <v>0</v>
      </c>
      <c r="G16" s="214">
        <v>813191.9</v>
      </c>
    </row>
    <row r="17" spans="1:7" x14ac:dyDescent="0.25">
      <c r="A17" s="83" t="s">
        <v>318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</row>
    <row r="18" spans="1:7" x14ac:dyDescent="0.25">
      <c r="A18" s="82" t="s">
        <v>319</v>
      </c>
      <c r="B18" s="214">
        <v>56422030.829999998</v>
      </c>
      <c r="C18" s="214">
        <v>11446843.380000001</v>
      </c>
      <c r="D18" s="214">
        <v>67868874.209999993</v>
      </c>
      <c r="E18" s="214">
        <v>19521260.610000003</v>
      </c>
      <c r="F18" s="214">
        <v>19521260.610000003</v>
      </c>
      <c r="G18" s="214">
        <v>48347613.599999994</v>
      </c>
    </row>
    <row r="19" spans="1:7" x14ac:dyDescent="0.25">
      <c r="A19" s="83" t="s">
        <v>320</v>
      </c>
      <c r="B19" s="215">
        <v>9504049.8399999999</v>
      </c>
      <c r="C19" s="215">
        <v>-959816.96</v>
      </c>
      <c r="D19" s="214">
        <v>8544232.879999999</v>
      </c>
      <c r="E19" s="215">
        <v>572953.5</v>
      </c>
      <c r="F19" s="215">
        <v>572953.5</v>
      </c>
      <c r="G19" s="214">
        <v>7971279.379999999</v>
      </c>
    </row>
    <row r="20" spans="1:7" x14ac:dyDescent="0.25">
      <c r="A20" s="83" t="s">
        <v>321</v>
      </c>
      <c r="B20" s="215">
        <v>5313703.1399999997</v>
      </c>
      <c r="C20" s="215">
        <v>219020.08</v>
      </c>
      <c r="D20" s="214">
        <v>5532723.2199999997</v>
      </c>
      <c r="E20" s="215">
        <v>2565369.35</v>
      </c>
      <c r="F20" s="215">
        <v>2565369.35</v>
      </c>
      <c r="G20" s="214">
        <v>2967353.8699999996</v>
      </c>
    </row>
    <row r="21" spans="1:7" x14ac:dyDescent="0.25">
      <c r="A21" s="83" t="s">
        <v>322</v>
      </c>
      <c r="B21" s="215">
        <v>588560</v>
      </c>
      <c r="C21" s="215">
        <v>0</v>
      </c>
      <c r="D21" s="214">
        <v>588560</v>
      </c>
      <c r="E21" s="215">
        <v>12500</v>
      </c>
      <c r="F21" s="215">
        <v>12500</v>
      </c>
      <c r="G21" s="214">
        <v>576060</v>
      </c>
    </row>
    <row r="22" spans="1:7" x14ac:dyDescent="0.25">
      <c r="A22" s="83" t="s">
        <v>323</v>
      </c>
      <c r="B22" s="215">
        <v>13603718.949999999</v>
      </c>
      <c r="C22" s="215">
        <v>3260756</v>
      </c>
      <c r="D22" s="214">
        <v>16864474.949999999</v>
      </c>
      <c r="E22" s="215">
        <v>4277643.6399999997</v>
      </c>
      <c r="F22" s="215">
        <v>4277643.6399999997</v>
      </c>
      <c r="G22" s="214">
        <v>12586831.309999999</v>
      </c>
    </row>
    <row r="23" spans="1:7" x14ac:dyDescent="0.25">
      <c r="A23" s="83" t="s">
        <v>324</v>
      </c>
      <c r="B23" s="215">
        <v>1990042.66</v>
      </c>
      <c r="C23" s="215">
        <v>0</v>
      </c>
      <c r="D23" s="214">
        <v>1990042.66</v>
      </c>
      <c r="E23" s="215">
        <v>1087781.3999999999</v>
      </c>
      <c r="F23" s="215">
        <v>1087781.3999999999</v>
      </c>
      <c r="G23" s="214">
        <v>902261.26</v>
      </c>
    </row>
    <row r="24" spans="1:7" x14ac:dyDescent="0.25">
      <c r="A24" s="83" t="s">
        <v>325</v>
      </c>
      <c r="B24" s="215">
        <v>34424.879999999997</v>
      </c>
      <c r="C24" s="215">
        <v>12452492</v>
      </c>
      <c r="D24" s="214">
        <v>12486916.880000001</v>
      </c>
      <c r="E24" s="215">
        <v>2950667.71</v>
      </c>
      <c r="F24" s="215">
        <v>2950667.71</v>
      </c>
      <c r="G24" s="214">
        <v>9536249.1700000018</v>
      </c>
    </row>
    <row r="25" spans="1:7" x14ac:dyDescent="0.25">
      <c r="A25" s="83" t="s">
        <v>326</v>
      </c>
      <c r="B25" s="215">
        <v>12745968.210000001</v>
      </c>
      <c r="C25" s="215">
        <v>-3525607.74</v>
      </c>
      <c r="D25" s="214">
        <v>9220360.4700000007</v>
      </c>
      <c r="E25" s="215">
        <v>1786563.47</v>
      </c>
      <c r="F25" s="215">
        <v>1786563.47</v>
      </c>
      <c r="G25" s="214">
        <v>7433797.0000000009</v>
      </c>
    </row>
    <row r="26" spans="1:7" x14ac:dyDescent="0.25">
      <c r="A26" s="83" t="s">
        <v>327</v>
      </c>
      <c r="B26" s="215">
        <v>975780</v>
      </c>
      <c r="C26" s="215">
        <v>0</v>
      </c>
      <c r="D26" s="214">
        <v>975780</v>
      </c>
      <c r="E26" s="215">
        <v>0</v>
      </c>
      <c r="F26" s="215">
        <v>0</v>
      </c>
      <c r="G26" s="214">
        <v>975780</v>
      </c>
    </row>
    <row r="27" spans="1:7" x14ac:dyDescent="0.25">
      <c r="A27" s="83" t="s">
        <v>328</v>
      </c>
      <c r="B27" s="215">
        <v>11665783.15</v>
      </c>
      <c r="C27" s="215">
        <v>0</v>
      </c>
      <c r="D27" s="214">
        <v>11665783.15</v>
      </c>
      <c r="E27" s="215">
        <v>6267781.54</v>
      </c>
      <c r="F27" s="215">
        <v>6267781.54</v>
      </c>
      <c r="G27" s="214">
        <v>5398001.6100000003</v>
      </c>
    </row>
    <row r="28" spans="1:7" x14ac:dyDescent="0.25">
      <c r="A28" s="82" t="s">
        <v>329</v>
      </c>
      <c r="B28" s="214">
        <v>131053598.68000001</v>
      </c>
      <c r="C28" s="214">
        <v>25084346.320000004</v>
      </c>
      <c r="D28" s="214">
        <v>156137945</v>
      </c>
      <c r="E28" s="214">
        <v>58621536.320000008</v>
      </c>
      <c r="F28" s="214">
        <v>58621536.320000008</v>
      </c>
      <c r="G28" s="214">
        <v>97516408.679999992</v>
      </c>
    </row>
    <row r="29" spans="1:7" x14ac:dyDescent="0.25">
      <c r="A29" s="83" t="s">
        <v>330</v>
      </c>
      <c r="B29" s="215">
        <v>34290942.780000001</v>
      </c>
      <c r="C29" s="215">
        <v>-9105.2000000000007</v>
      </c>
      <c r="D29" s="214">
        <v>34281837.579999998</v>
      </c>
      <c r="E29" s="215">
        <v>26994321.850000001</v>
      </c>
      <c r="F29" s="215">
        <v>26994321.850000001</v>
      </c>
      <c r="G29" s="214">
        <v>7287515.7299999967</v>
      </c>
    </row>
    <row r="30" spans="1:7" x14ac:dyDescent="0.25">
      <c r="A30" s="83" t="s">
        <v>331</v>
      </c>
      <c r="B30" s="215">
        <v>7510303.8799999999</v>
      </c>
      <c r="C30" s="215">
        <v>693796</v>
      </c>
      <c r="D30" s="214">
        <v>8204099.8799999999</v>
      </c>
      <c r="E30" s="215">
        <v>2478785.75</v>
      </c>
      <c r="F30" s="215">
        <v>2478785.75</v>
      </c>
      <c r="G30" s="214">
        <v>5725314.1299999999</v>
      </c>
    </row>
    <row r="31" spans="1:7" x14ac:dyDescent="0.25">
      <c r="A31" s="83" t="s">
        <v>332</v>
      </c>
      <c r="B31" s="215">
        <v>23539923.359999999</v>
      </c>
      <c r="C31" s="215">
        <v>22127776.620000001</v>
      </c>
      <c r="D31" s="214">
        <v>45667699.980000004</v>
      </c>
      <c r="E31" s="215">
        <v>6138832.9900000002</v>
      </c>
      <c r="F31" s="215">
        <v>6138832.9900000002</v>
      </c>
      <c r="G31" s="214">
        <v>39528866.990000002</v>
      </c>
    </row>
    <row r="32" spans="1:7" x14ac:dyDescent="0.25">
      <c r="A32" s="83" t="s">
        <v>333</v>
      </c>
      <c r="B32" s="215">
        <v>7900000</v>
      </c>
      <c r="C32" s="215">
        <v>-510616.74</v>
      </c>
      <c r="D32" s="214">
        <v>7389383.2599999998</v>
      </c>
      <c r="E32" s="215">
        <v>5741782.3200000003</v>
      </c>
      <c r="F32" s="215">
        <v>5741782.3200000003</v>
      </c>
      <c r="G32" s="214">
        <v>1647600.9399999995</v>
      </c>
    </row>
    <row r="33" spans="1:7" ht="14.45" customHeight="1" x14ac:dyDescent="0.25">
      <c r="A33" s="83" t="s">
        <v>334</v>
      </c>
      <c r="B33" s="215">
        <v>18964783.809999999</v>
      </c>
      <c r="C33" s="215">
        <v>2495450.64</v>
      </c>
      <c r="D33" s="214">
        <v>21460234.449999999</v>
      </c>
      <c r="E33" s="215">
        <v>7691621.3399999999</v>
      </c>
      <c r="F33" s="215">
        <v>7691621.3399999999</v>
      </c>
      <c r="G33" s="214">
        <v>13768613.109999999</v>
      </c>
    </row>
    <row r="34" spans="1:7" ht="14.45" customHeight="1" x14ac:dyDescent="0.25">
      <c r="A34" s="83" t="s">
        <v>335</v>
      </c>
      <c r="B34" s="215">
        <v>9165708.8000000007</v>
      </c>
      <c r="C34" s="215">
        <v>87390</v>
      </c>
      <c r="D34" s="214">
        <v>9253098.8000000007</v>
      </c>
      <c r="E34" s="215">
        <v>1621184.64</v>
      </c>
      <c r="F34" s="215">
        <v>1621184.64</v>
      </c>
      <c r="G34" s="214">
        <v>7631914.1600000011</v>
      </c>
    </row>
    <row r="35" spans="1:7" ht="14.45" customHeight="1" x14ac:dyDescent="0.25">
      <c r="A35" s="83" t="s">
        <v>336</v>
      </c>
      <c r="B35" s="215">
        <v>1148335.01</v>
      </c>
      <c r="C35" s="215">
        <v>0</v>
      </c>
      <c r="D35" s="214">
        <v>1148335.01</v>
      </c>
      <c r="E35" s="215">
        <v>186376.81</v>
      </c>
      <c r="F35" s="215">
        <v>186376.81</v>
      </c>
      <c r="G35" s="214">
        <v>961958.2</v>
      </c>
    </row>
    <row r="36" spans="1:7" ht="14.45" customHeight="1" x14ac:dyDescent="0.25">
      <c r="A36" s="83" t="s">
        <v>337</v>
      </c>
      <c r="B36" s="215">
        <v>10602352</v>
      </c>
      <c r="C36" s="215">
        <v>123656</v>
      </c>
      <c r="D36" s="214">
        <v>10726008</v>
      </c>
      <c r="E36" s="215">
        <v>4538644.88</v>
      </c>
      <c r="F36" s="215">
        <v>4538644.88</v>
      </c>
      <c r="G36" s="214">
        <v>6187363.1200000001</v>
      </c>
    </row>
    <row r="37" spans="1:7" ht="14.45" customHeight="1" x14ac:dyDescent="0.25">
      <c r="A37" s="83" t="s">
        <v>338</v>
      </c>
      <c r="B37" s="215">
        <v>17931249.039999999</v>
      </c>
      <c r="C37" s="215">
        <v>75999</v>
      </c>
      <c r="D37" s="214">
        <v>18007248.039999999</v>
      </c>
      <c r="E37" s="215">
        <v>3229985.74</v>
      </c>
      <c r="F37" s="215">
        <v>3229985.74</v>
      </c>
      <c r="G37" s="214">
        <v>14777262.299999999</v>
      </c>
    </row>
    <row r="38" spans="1:7" x14ac:dyDescent="0.25">
      <c r="A38" s="82" t="s">
        <v>339</v>
      </c>
      <c r="B38" s="214">
        <v>153489615.72999999</v>
      </c>
      <c r="C38" s="214">
        <v>4075604.93</v>
      </c>
      <c r="D38" s="214">
        <v>157565220.66</v>
      </c>
      <c r="E38" s="214">
        <v>61432614.520000003</v>
      </c>
      <c r="F38" s="214">
        <v>61432614.520000003</v>
      </c>
      <c r="G38" s="214">
        <v>96132606.140000015</v>
      </c>
    </row>
    <row r="39" spans="1:7" x14ac:dyDescent="0.25">
      <c r="A39" s="83" t="s">
        <v>340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</row>
    <row r="40" spans="1:7" x14ac:dyDescent="0.25">
      <c r="A40" s="83" t="s">
        <v>341</v>
      </c>
      <c r="B40" s="215">
        <v>94486943.739999995</v>
      </c>
      <c r="C40" s="215">
        <v>4075604.93</v>
      </c>
      <c r="D40" s="214">
        <v>98562548.670000002</v>
      </c>
      <c r="E40" s="215">
        <v>47878868.490000002</v>
      </c>
      <c r="F40" s="215">
        <v>47878868.490000002</v>
      </c>
      <c r="G40" s="214">
        <v>50683680.18</v>
      </c>
    </row>
    <row r="41" spans="1:7" x14ac:dyDescent="0.25">
      <c r="A41" s="83" t="s">
        <v>342</v>
      </c>
      <c r="B41" s="215">
        <v>23850000</v>
      </c>
      <c r="C41" s="215">
        <v>0</v>
      </c>
      <c r="D41" s="214">
        <v>23850000</v>
      </c>
      <c r="E41" s="215">
        <v>3620960</v>
      </c>
      <c r="F41" s="215">
        <v>3620960</v>
      </c>
      <c r="G41" s="214">
        <v>20229040</v>
      </c>
    </row>
    <row r="42" spans="1:7" x14ac:dyDescent="0.25">
      <c r="A42" s="83" t="s">
        <v>343</v>
      </c>
      <c r="B42" s="215">
        <v>35152671.990000002</v>
      </c>
      <c r="C42" s="215">
        <v>0</v>
      </c>
      <c r="D42" s="214">
        <v>35152671.990000002</v>
      </c>
      <c r="E42" s="215">
        <v>9932786.0299999993</v>
      </c>
      <c r="F42" s="215">
        <v>9932786.0299999993</v>
      </c>
      <c r="G42" s="214">
        <v>25219885.960000001</v>
      </c>
    </row>
    <row r="43" spans="1:7" x14ac:dyDescent="0.25">
      <c r="A43" s="83" t="s">
        <v>344</v>
      </c>
      <c r="B43" s="214">
        <v>0</v>
      </c>
      <c r="C43" s="214">
        <v>0</v>
      </c>
      <c r="D43" s="214">
        <v>0</v>
      </c>
      <c r="E43" s="214">
        <v>0</v>
      </c>
      <c r="F43" s="214">
        <v>0</v>
      </c>
      <c r="G43" s="214">
        <v>0</v>
      </c>
    </row>
    <row r="44" spans="1:7" x14ac:dyDescent="0.25">
      <c r="A44" s="83" t="s">
        <v>345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</row>
    <row r="45" spans="1:7" x14ac:dyDescent="0.25">
      <c r="A45" s="83" t="s">
        <v>346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</row>
    <row r="46" spans="1:7" x14ac:dyDescent="0.25">
      <c r="A46" s="83" t="s">
        <v>347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</row>
    <row r="47" spans="1:7" x14ac:dyDescent="0.25">
      <c r="A47" s="83" t="s">
        <v>348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</row>
    <row r="48" spans="1:7" x14ac:dyDescent="0.25">
      <c r="A48" s="82" t="s">
        <v>349</v>
      </c>
      <c r="B48" s="214">
        <v>0</v>
      </c>
      <c r="C48" s="214">
        <v>20948451.600000001</v>
      </c>
      <c r="D48" s="214">
        <v>20948451.600000001</v>
      </c>
      <c r="E48" s="214">
        <v>2231664.41</v>
      </c>
      <c r="F48" s="214">
        <v>2231664.41</v>
      </c>
      <c r="G48" s="214">
        <v>18716787.189999998</v>
      </c>
    </row>
    <row r="49" spans="1:7" x14ac:dyDescent="0.25">
      <c r="A49" s="83" t="s">
        <v>350</v>
      </c>
      <c r="B49" s="215">
        <v>0</v>
      </c>
      <c r="C49" s="215">
        <v>182166.34</v>
      </c>
      <c r="D49" s="214">
        <v>182166.34</v>
      </c>
      <c r="E49" s="215">
        <v>0</v>
      </c>
      <c r="F49" s="215">
        <v>0</v>
      </c>
      <c r="G49" s="214">
        <v>182166.34</v>
      </c>
    </row>
    <row r="50" spans="1:7" x14ac:dyDescent="0.25">
      <c r="A50" s="83" t="s">
        <v>351</v>
      </c>
      <c r="B50" s="215">
        <v>0</v>
      </c>
      <c r="C50" s="215">
        <v>9105000</v>
      </c>
      <c r="D50" s="214">
        <v>9105000</v>
      </c>
      <c r="E50" s="215">
        <v>2195986.89</v>
      </c>
      <c r="F50" s="215">
        <v>2195986.89</v>
      </c>
      <c r="G50" s="214">
        <v>6909013.1099999994</v>
      </c>
    </row>
    <row r="51" spans="1:7" x14ac:dyDescent="0.25">
      <c r="A51" s="83" t="s">
        <v>352</v>
      </c>
      <c r="B51" s="214">
        <v>0</v>
      </c>
      <c r="C51" s="214">
        <v>0</v>
      </c>
      <c r="D51" s="214">
        <v>0</v>
      </c>
      <c r="E51" s="214">
        <v>0</v>
      </c>
      <c r="F51" s="214">
        <v>0</v>
      </c>
      <c r="G51" s="214">
        <v>0</v>
      </c>
    </row>
    <row r="52" spans="1:7" x14ac:dyDescent="0.25">
      <c r="A52" s="83" t="s">
        <v>353</v>
      </c>
      <c r="B52" s="215">
        <v>0</v>
      </c>
      <c r="C52" s="215">
        <v>5400000</v>
      </c>
      <c r="D52" s="214">
        <v>5400000</v>
      </c>
      <c r="E52" s="215">
        <v>0</v>
      </c>
      <c r="F52" s="215">
        <v>0</v>
      </c>
      <c r="G52" s="214">
        <v>5400000</v>
      </c>
    </row>
    <row r="53" spans="1:7" x14ac:dyDescent="0.25">
      <c r="A53" s="83" t="s">
        <v>354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</row>
    <row r="54" spans="1:7" x14ac:dyDescent="0.25">
      <c r="A54" s="83" t="s">
        <v>355</v>
      </c>
      <c r="B54" s="215">
        <v>0</v>
      </c>
      <c r="C54" s="215">
        <v>35677.519999999997</v>
      </c>
      <c r="D54" s="214">
        <v>35677.519999999997</v>
      </c>
      <c r="E54" s="215">
        <v>35677.519999999997</v>
      </c>
      <c r="F54" s="215">
        <v>35677.519999999997</v>
      </c>
      <c r="G54" s="214">
        <v>0</v>
      </c>
    </row>
    <row r="55" spans="1:7" x14ac:dyDescent="0.25">
      <c r="A55" s="83" t="s">
        <v>356</v>
      </c>
      <c r="B55" s="214">
        <v>0</v>
      </c>
      <c r="C55" s="214">
        <v>0</v>
      </c>
      <c r="D55" s="214">
        <v>0</v>
      </c>
      <c r="E55" s="214">
        <v>0</v>
      </c>
      <c r="F55" s="214">
        <v>0</v>
      </c>
      <c r="G55" s="214">
        <v>0</v>
      </c>
    </row>
    <row r="56" spans="1:7" x14ac:dyDescent="0.25">
      <c r="A56" s="83" t="s">
        <v>357</v>
      </c>
      <c r="B56" s="215">
        <v>0</v>
      </c>
      <c r="C56" s="215">
        <v>4325607.74</v>
      </c>
      <c r="D56" s="214">
        <v>4325607.74</v>
      </c>
      <c r="E56" s="215">
        <v>0</v>
      </c>
      <c r="F56" s="215">
        <v>0</v>
      </c>
      <c r="G56" s="214">
        <v>4325607.74</v>
      </c>
    </row>
    <row r="57" spans="1:7" x14ac:dyDescent="0.25">
      <c r="A57" s="83" t="s">
        <v>358</v>
      </c>
      <c r="B57" s="215">
        <v>0</v>
      </c>
      <c r="C57" s="215">
        <v>1900000</v>
      </c>
      <c r="D57" s="214">
        <v>1900000</v>
      </c>
      <c r="E57" s="215">
        <v>0</v>
      </c>
      <c r="F57" s="215">
        <v>0</v>
      </c>
      <c r="G57" s="214">
        <v>1900000</v>
      </c>
    </row>
    <row r="58" spans="1:7" x14ac:dyDescent="0.25">
      <c r="A58" s="82" t="s">
        <v>359</v>
      </c>
      <c r="B58" s="214">
        <v>37500000</v>
      </c>
      <c r="C58" s="214">
        <v>81027421.770000011</v>
      </c>
      <c r="D58" s="214">
        <v>118527421.77000001</v>
      </c>
      <c r="E58" s="214">
        <v>34375882.299999997</v>
      </c>
      <c r="F58" s="214">
        <v>34375882.299999997</v>
      </c>
      <c r="G58" s="214">
        <v>84151539.470000014</v>
      </c>
    </row>
    <row r="59" spans="1:7" x14ac:dyDescent="0.25">
      <c r="A59" s="83" t="s">
        <v>360</v>
      </c>
      <c r="B59" s="215">
        <v>37500000</v>
      </c>
      <c r="C59" s="215">
        <v>64927421.770000003</v>
      </c>
      <c r="D59" s="214">
        <v>102427421.77000001</v>
      </c>
      <c r="E59" s="215">
        <v>34375882.299999997</v>
      </c>
      <c r="F59" s="215">
        <v>34375882.299999997</v>
      </c>
      <c r="G59" s="214">
        <v>68051539.470000014</v>
      </c>
    </row>
    <row r="60" spans="1:7" x14ac:dyDescent="0.25">
      <c r="A60" s="83" t="s">
        <v>361</v>
      </c>
      <c r="B60" s="215">
        <v>0</v>
      </c>
      <c r="C60" s="215">
        <v>16100000</v>
      </c>
      <c r="D60" s="214">
        <v>16100000</v>
      </c>
      <c r="E60" s="215">
        <v>0</v>
      </c>
      <c r="F60" s="215">
        <v>0</v>
      </c>
      <c r="G60" s="214">
        <v>16100000</v>
      </c>
    </row>
    <row r="61" spans="1:7" x14ac:dyDescent="0.25">
      <c r="A61" s="83" t="s">
        <v>362</v>
      </c>
      <c r="B61" s="214">
        <v>0</v>
      </c>
      <c r="C61" s="214">
        <v>0</v>
      </c>
      <c r="D61" s="214">
        <v>0</v>
      </c>
      <c r="E61" s="214">
        <v>0</v>
      </c>
      <c r="F61" s="214">
        <v>0</v>
      </c>
      <c r="G61" s="214">
        <v>0</v>
      </c>
    </row>
    <row r="62" spans="1:7" x14ac:dyDescent="0.25">
      <c r="A62" s="82" t="s">
        <v>363</v>
      </c>
      <c r="B62" s="214">
        <v>10000000</v>
      </c>
      <c r="C62" s="214">
        <v>4512848.0999999996</v>
      </c>
      <c r="D62" s="214">
        <v>14512848.1</v>
      </c>
      <c r="E62" s="214">
        <v>0</v>
      </c>
      <c r="F62" s="214">
        <v>0</v>
      </c>
      <c r="G62" s="214">
        <v>14512848.1</v>
      </c>
    </row>
    <row r="63" spans="1:7" x14ac:dyDescent="0.25">
      <c r="A63" s="83" t="s">
        <v>364</v>
      </c>
      <c r="B63" s="214">
        <v>0</v>
      </c>
      <c r="C63" s="214">
        <v>0</v>
      </c>
      <c r="D63" s="214">
        <v>0</v>
      </c>
      <c r="E63" s="214">
        <v>0</v>
      </c>
      <c r="F63" s="214">
        <v>0</v>
      </c>
      <c r="G63" s="214">
        <v>0</v>
      </c>
    </row>
    <row r="64" spans="1:7" x14ac:dyDescent="0.25">
      <c r="A64" s="83" t="s">
        <v>365</v>
      </c>
      <c r="B64" s="214">
        <v>0</v>
      </c>
      <c r="C64" s="214">
        <v>0</v>
      </c>
      <c r="D64" s="214">
        <v>0</v>
      </c>
      <c r="E64" s="214">
        <v>0</v>
      </c>
      <c r="F64" s="214">
        <v>0</v>
      </c>
      <c r="G64" s="214">
        <v>0</v>
      </c>
    </row>
    <row r="65" spans="1:7" x14ac:dyDescent="0.25">
      <c r="A65" s="83" t="s">
        <v>366</v>
      </c>
      <c r="B65" s="214">
        <v>0</v>
      </c>
      <c r="C65" s="214">
        <v>0</v>
      </c>
      <c r="D65" s="214">
        <v>0</v>
      </c>
      <c r="E65" s="214">
        <v>0</v>
      </c>
      <c r="F65" s="214">
        <v>0</v>
      </c>
      <c r="G65" s="214">
        <v>0</v>
      </c>
    </row>
    <row r="66" spans="1:7" x14ac:dyDescent="0.25">
      <c r="A66" s="83" t="s">
        <v>367</v>
      </c>
      <c r="B66" s="214">
        <v>0</v>
      </c>
      <c r="C66" s="214">
        <v>0</v>
      </c>
      <c r="D66" s="214">
        <v>0</v>
      </c>
      <c r="E66" s="214">
        <v>0</v>
      </c>
      <c r="F66" s="214">
        <v>0</v>
      </c>
      <c r="G66" s="214">
        <v>0</v>
      </c>
    </row>
    <row r="67" spans="1:7" x14ac:dyDescent="0.25">
      <c r="A67" s="83" t="s">
        <v>368</v>
      </c>
      <c r="B67" s="214">
        <v>0</v>
      </c>
      <c r="C67" s="214">
        <v>0</v>
      </c>
      <c r="D67" s="214">
        <v>0</v>
      </c>
      <c r="E67" s="214">
        <v>0</v>
      </c>
      <c r="F67" s="214">
        <v>0</v>
      </c>
      <c r="G67" s="214">
        <v>0</v>
      </c>
    </row>
    <row r="68" spans="1:7" x14ac:dyDescent="0.25">
      <c r="A68" s="83" t="s">
        <v>369</v>
      </c>
      <c r="B68" s="214">
        <v>0</v>
      </c>
      <c r="C68" s="214">
        <v>0</v>
      </c>
      <c r="D68" s="214">
        <v>0</v>
      </c>
      <c r="E68" s="214">
        <v>0</v>
      </c>
      <c r="F68" s="214">
        <v>0</v>
      </c>
      <c r="G68" s="214">
        <v>0</v>
      </c>
    </row>
    <row r="69" spans="1:7" x14ac:dyDescent="0.25">
      <c r="A69" s="83" t="s">
        <v>370</v>
      </c>
      <c r="B69" s="214">
        <v>0</v>
      </c>
      <c r="C69" s="214">
        <v>0</v>
      </c>
      <c r="D69" s="214">
        <v>0</v>
      </c>
      <c r="E69" s="214">
        <v>0</v>
      </c>
      <c r="F69" s="214">
        <v>0</v>
      </c>
      <c r="G69" s="214">
        <v>0</v>
      </c>
    </row>
    <row r="70" spans="1:7" x14ac:dyDescent="0.25">
      <c r="A70" s="83" t="s">
        <v>371</v>
      </c>
      <c r="B70" s="215">
        <v>10000000</v>
      </c>
      <c r="C70" s="215">
        <v>4512848.0999999996</v>
      </c>
      <c r="D70" s="214">
        <v>14512848.1</v>
      </c>
      <c r="E70" s="215">
        <v>0</v>
      </c>
      <c r="F70" s="215">
        <v>0</v>
      </c>
      <c r="G70" s="214">
        <v>14512848.1</v>
      </c>
    </row>
    <row r="71" spans="1:7" x14ac:dyDescent="0.25">
      <c r="A71" s="82" t="s">
        <v>372</v>
      </c>
      <c r="B71" s="214">
        <v>0</v>
      </c>
      <c r="C71" s="214">
        <v>0</v>
      </c>
      <c r="D71" s="214">
        <v>0</v>
      </c>
      <c r="E71" s="214">
        <v>0</v>
      </c>
      <c r="F71" s="214">
        <v>0</v>
      </c>
      <c r="G71" s="214">
        <v>0</v>
      </c>
    </row>
    <row r="72" spans="1:7" x14ac:dyDescent="0.25">
      <c r="A72" s="83" t="s">
        <v>373</v>
      </c>
      <c r="B72" s="214">
        <v>0</v>
      </c>
      <c r="C72" s="214">
        <v>0</v>
      </c>
      <c r="D72" s="214">
        <v>0</v>
      </c>
      <c r="E72" s="214">
        <v>0</v>
      </c>
      <c r="F72" s="214">
        <v>0</v>
      </c>
      <c r="G72" s="214">
        <v>0</v>
      </c>
    </row>
    <row r="73" spans="1:7" x14ac:dyDescent="0.25">
      <c r="A73" s="83" t="s">
        <v>374</v>
      </c>
      <c r="B73" s="214">
        <v>0</v>
      </c>
      <c r="C73" s="214">
        <v>0</v>
      </c>
      <c r="D73" s="214">
        <v>0</v>
      </c>
      <c r="E73" s="214">
        <v>0</v>
      </c>
      <c r="F73" s="214">
        <v>0</v>
      </c>
      <c r="G73" s="214">
        <v>0</v>
      </c>
    </row>
    <row r="74" spans="1:7" x14ac:dyDescent="0.25">
      <c r="A74" s="83" t="s">
        <v>375</v>
      </c>
      <c r="B74" s="214">
        <v>0</v>
      </c>
      <c r="C74" s="214">
        <v>0</v>
      </c>
      <c r="D74" s="214">
        <v>0</v>
      </c>
      <c r="E74" s="214">
        <v>0</v>
      </c>
      <c r="F74" s="214">
        <v>0</v>
      </c>
      <c r="G74" s="214">
        <v>0</v>
      </c>
    </row>
    <row r="75" spans="1:7" x14ac:dyDescent="0.25">
      <c r="A75" s="82" t="s">
        <v>376</v>
      </c>
      <c r="B75" s="214">
        <v>0</v>
      </c>
      <c r="C75" s="214">
        <v>0</v>
      </c>
      <c r="D75" s="214">
        <v>0</v>
      </c>
      <c r="E75" s="214">
        <v>0</v>
      </c>
      <c r="F75" s="214">
        <v>0</v>
      </c>
      <c r="G75" s="214">
        <v>0</v>
      </c>
    </row>
    <row r="76" spans="1:7" x14ac:dyDescent="0.25">
      <c r="A76" s="83" t="s">
        <v>377</v>
      </c>
      <c r="B76" s="214">
        <v>0</v>
      </c>
      <c r="C76" s="214">
        <v>0</v>
      </c>
      <c r="D76" s="214">
        <v>0</v>
      </c>
      <c r="E76" s="214">
        <v>0</v>
      </c>
      <c r="F76" s="214">
        <v>0</v>
      </c>
      <c r="G76" s="214">
        <v>0</v>
      </c>
    </row>
    <row r="77" spans="1:7" x14ac:dyDescent="0.25">
      <c r="A77" s="83" t="s">
        <v>378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</row>
    <row r="78" spans="1:7" x14ac:dyDescent="0.25">
      <c r="A78" s="83" t="s">
        <v>379</v>
      </c>
      <c r="B78" s="214">
        <v>0</v>
      </c>
      <c r="C78" s="214">
        <v>0</v>
      </c>
      <c r="D78" s="214">
        <v>0</v>
      </c>
      <c r="E78" s="214">
        <v>0</v>
      </c>
      <c r="F78" s="214">
        <v>0</v>
      </c>
      <c r="G78" s="214">
        <v>0</v>
      </c>
    </row>
    <row r="79" spans="1:7" x14ac:dyDescent="0.25">
      <c r="A79" s="83" t="s">
        <v>380</v>
      </c>
      <c r="B79" s="214">
        <v>0</v>
      </c>
      <c r="C79" s="214">
        <v>0</v>
      </c>
      <c r="D79" s="214">
        <v>0</v>
      </c>
      <c r="E79" s="214">
        <v>0</v>
      </c>
      <c r="F79" s="214">
        <v>0</v>
      </c>
      <c r="G79" s="214">
        <v>0</v>
      </c>
    </row>
    <row r="80" spans="1:7" x14ac:dyDescent="0.25">
      <c r="A80" s="83" t="s">
        <v>381</v>
      </c>
      <c r="B80" s="214">
        <v>0</v>
      </c>
      <c r="C80" s="214">
        <v>0</v>
      </c>
      <c r="D80" s="214">
        <v>0</v>
      </c>
      <c r="E80" s="214">
        <v>0</v>
      </c>
      <c r="F80" s="214">
        <v>0</v>
      </c>
      <c r="G80" s="214">
        <v>0</v>
      </c>
    </row>
    <row r="81" spans="1:7" x14ac:dyDescent="0.25">
      <c r="A81" s="83" t="s">
        <v>382</v>
      </c>
      <c r="B81" s="214">
        <v>0</v>
      </c>
      <c r="C81" s="214">
        <v>0</v>
      </c>
      <c r="D81" s="214">
        <v>0</v>
      </c>
      <c r="E81" s="214">
        <v>0</v>
      </c>
      <c r="F81" s="214">
        <v>0</v>
      </c>
      <c r="G81" s="214">
        <v>0</v>
      </c>
    </row>
    <row r="82" spans="1:7" x14ac:dyDescent="0.25">
      <c r="A82" s="83" t="s">
        <v>383</v>
      </c>
      <c r="B82" s="214">
        <v>0</v>
      </c>
      <c r="C82" s="214">
        <v>0</v>
      </c>
      <c r="D82" s="214">
        <v>0</v>
      </c>
      <c r="E82" s="214">
        <v>0</v>
      </c>
      <c r="F82" s="214">
        <v>0</v>
      </c>
      <c r="G82" s="214">
        <v>0</v>
      </c>
    </row>
    <row r="83" spans="1:7" x14ac:dyDescent="0.25">
      <c r="A83" s="84"/>
      <c r="B83" s="216"/>
      <c r="C83" s="216"/>
      <c r="D83" s="216"/>
      <c r="E83" s="216"/>
      <c r="F83" s="216"/>
      <c r="G83" s="216"/>
    </row>
    <row r="84" spans="1:7" x14ac:dyDescent="0.25">
      <c r="A84" s="27" t="s">
        <v>384</v>
      </c>
      <c r="B84" s="213">
        <v>344723280.72000003</v>
      </c>
      <c r="C84" s="213">
        <v>44548063.969999999</v>
      </c>
      <c r="D84" s="213">
        <v>389271344.69</v>
      </c>
      <c r="E84" s="213">
        <v>115981025.19999999</v>
      </c>
      <c r="F84" s="213">
        <v>115981025.19999999</v>
      </c>
      <c r="G84" s="213">
        <v>273290319.49000001</v>
      </c>
    </row>
    <row r="85" spans="1:7" x14ac:dyDescent="0.25">
      <c r="A85" s="82" t="s">
        <v>311</v>
      </c>
      <c r="B85" s="214">
        <v>129703080.86</v>
      </c>
      <c r="C85" s="214">
        <v>0</v>
      </c>
      <c r="D85" s="214">
        <v>129703080.86</v>
      </c>
      <c r="E85" s="214">
        <v>39614072.259999998</v>
      </c>
      <c r="F85" s="214">
        <v>39614072.259999998</v>
      </c>
      <c r="G85" s="214">
        <v>90089008.600000009</v>
      </c>
    </row>
    <row r="86" spans="1:7" x14ac:dyDescent="0.25">
      <c r="A86" s="83" t="s">
        <v>312</v>
      </c>
      <c r="B86" s="215">
        <v>75830136.180000007</v>
      </c>
      <c r="C86" s="215">
        <v>0</v>
      </c>
      <c r="D86" s="214">
        <v>75830136.180000007</v>
      </c>
      <c r="E86" s="215">
        <v>23826705.809999999</v>
      </c>
      <c r="F86" s="215">
        <v>23826705.809999999</v>
      </c>
      <c r="G86" s="214">
        <v>52003430.370000005</v>
      </c>
    </row>
    <row r="87" spans="1:7" x14ac:dyDescent="0.25">
      <c r="A87" s="83" t="s">
        <v>313</v>
      </c>
      <c r="B87" s="214">
        <v>0</v>
      </c>
      <c r="C87" s="214">
        <v>0</v>
      </c>
      <c r="D87" s="214">
        <v>0</v>
      </c>
      <c r="E87" s="214">
        <v>0</v>
      </c>
      <c r="F87" s="214">
        <v>0</v>
      </c>
      <c r="G87" s="214">
        <v>0</v>
      </c>
    </row>
    <row r="88" spans="1:7" x14ac:dyDescent="0.25">
      <c r="A88" s="83" t="s">
        <v>314</v>
      </c>
      <c r="B88" s="215">
        <v>17119759.82</v>
      </c>
      <c r="C88" s="215">
        <v>0</v>
      </c>
      <c r="D88" s="214">
        <v>17119759.82</v>
      </c>
      <c r="E88" s="215">
        <v>4433085.1100000003</v>
      </c>
      <c r="F88" s="215">
        <v>4433085.1100000003</v>
      </c>
      <c r="G88" s="214">
        <v>12686674.710000001</v>
      </c>
    </row>
    <row r="89" spans="1:7" x14ac:dyDescent="0.25">
      <c r="A89" s="83" t="s">
        <v>315</v>
      </c>
      <c r="B89" s="215">
        <v>28190314.260000002</v>
      </c>
      <c r="C89" s="215">
        <v>0</v>
      </c>
      <c r="D89" s="214">
        <v>28190314.260000002</v>
      </c>
      <c r="E89" s="215">
        <v>8543092.3000000007</v>
      </c>
      <c r="F89" s="215">
        <v>8543092.3000000007</v>
      </c>
      <c r="G89" s="214">
        <v>19647221.960000001</v>
      </c>
    </row>
    <row r="90" spans="1:7" x14ac:dyDescent="0.25">
      <c r="A90" s="83" t="s">
        <v>316</v>
      </c>
      <c r="B90" s="215">
        <v>8562870.5999999996</v>
      </c>
      <c r="C90" s="215">
        <v>0</v>
      </c>
      <c r="D90" s="214">
        <v>8562870.5999999996</v>
      </c>
      <c r="E90" s="215">
        <v>2811189.04</v>
      </c>
      <c r="F90" s="215">
        <v>2811189.04</v>
      </c>
      <c r="G90" s="214">
        <v>5751681.5599999996</v>
      </c>
    </row>
    <row r="91" spans="1:7" x14ac:dyDescent="0.25">
      <c r="A91" s="83" t="s">
        <v>317</v>
      </c>
      <c r="B91" s="214">
        <v>0</v>
      </c>
      <c r="C91" s="214">
        <v>0</v>
      </c>
      <c r="D91" s="214">
        <v>0</v>
      </c>
      <c r="E91" s="214">
        <v>0</v>
      </c>
      <c r="F91" s="214">
        <v>0</v>
      </c>
      <c r="G91" s="214">
        <v>0</v>
      </c>
    </row>
    <row r="92" spans="1:7" x14ac:dyDescent="0.25">
      <c r="A92" s="83" t="s">
        <v>318</v>
      </c>
      <c r="B92" s="214">
        <v>0</v>
      </c>
      <c r="C92" s="214">
        <v>0</v>
      </c>
      <c r="D92" s="214">
        <v>0</v>
      </c>
      <c r="E92" s="214">
        <v>0</v>
      </c>
      <c r="F92" s="214">
        <v>0</v>
      </c>
      <c r="G92" s="214">
        <v>0</v>
      </c>
    </row>
    <row r="93" spans="1:7" x14ac:dyDescent="0.25">
      <c r="A93" s="82" t="s">
        <v>319</v>
      </c>
      <c r="B93" s="214">
        <v>49174392.259999998</v>
      </c>
      <c r="C93" s="214">
        <v>-5730699.1900000013</v>
      </c>
      <c r="D93" s="214">
        <v>43443693.07</v>
      </c>
      <c r="E93" s="214">
        <v>17140734.460000001</v>
      </c>
      <c r="F93" s="214">
        <v>17140734.460000001</v>
      </c>
      <c r="G93" s="214">
        <v>26302958.609999999</v>
      </c>
    </row>
    <row r="94" spans="1:7" x14ac:dyDescent="0.25">
      <c r="A94" s="83" t="s">
        <v>320</v>
      </c>
      <c r="B94" s="214">
        <v>0</v>
      </c>
      <c r="C94" s="214">
        <v>0</v>
      </c>
      <c r="D94" s="214">
        <v>0</v>
      </c>
      <c r="E94" s="214">
        <v>0</v>
      </c>
      <c r="F94" s="214">
        <v>0</v>
      </c>
      <c r="G94" s="214">
        <v>0</v>
      </c>
    </row>
    <row r="95" spans="1:7" x14ac:dyDescent="0.25">
      <c r="A95" s="83" t="s">
        <v>321</v>
      </c>
      <c r="B95" s="215">
        <v>0</v>
      </c>
      <c r="C95" s="215">
        <v>121881.2</v>
      </c>
      <c r="D95" s="214">
        <v>121881.2</v>
      </c>
      <c r="E95" s="215">
        <v>121881.2</v>
      </c>
      <c r="F95" s="215">
        <v>121881.2</v>
      </c>
      <c r="G95" s="214">
        <v>0</v>
      </c>
    </row>
    <row r="96" spans="1:7" x14ac:dyDescent="0.25">
      <c r="A96" s="83" t="s">
        <v>322</v>
      </c>
      <c r="B96" s="214">
        <v>0</v>
      </c>
      <c r="C96" s="214">
        <v>0</v>
      </c>
      <c r="D96" s="214">
        <v>0</v>
      </c>
      <c r="E96" s="214">
        <v>0</v>
      </c>
      <c r="F96" s="214">
        <v>0</v>
      </c>
      <c r="G96" s="214">
        <v>0</v>
      </c>
    </row>
    <row r="97" spans="1:7" x14ac:dyDescent="0.25">
      <c r="A97" s="83" t="s">
        <v>323</v>
      </c>
      <c r="B97" s="215">
        <v>18500000</v>
      </c>
      <c r="C97" s="215">
        <v>341040</v>
      </c>
      <c r="D97" s="214">
        <v>18841040</v>
      </c>
      <c r="E97" s="215">
        <v>1872863.55</v>
      </c>
      <c r="F97" s="215">
        <v>1872863.55</v>
      </c>
      <c r="G97" s="214">
        <v>16968176.449999999</v>
      </c>
    </row>
    <row r="98" spans="1:7" x14ac:dyDescent="0.25">
      <c r="A98" s="85" t="s">
        <v>324</v>
      </c>
      <c r="B98" s="214">
        <v>0</v>
      </c>
      <c r="C98" s="214">
        <v>0</v>
      </c>
      <c r="D98" s="214">
        <v>0</v>
      </c>
      <c r="E98" s="214">
        <v>0</v>
      </c>
      <c r="F98" s="214">
        <v>0</v>
      </c>
      <c r="G98" s="214">
        <v>0</v>
      </c>
    </row>
    <row r="99" spans="1:7" x14ac:dyDescent="0.25">
      <c r="A99" s="83" t="s">
        <v>325</v>
      </c>
      <c r="B99" s="215">
        <v>26500000</v>
      </c>
      <c r="C99" s="215">
        <v>-12392808.130000001</v>
      </c>
      <c r="D99" s="214">
        <v>14107191.869999999</v>
      </c>
      <c r="E99" s="215">
        <v>13606903.359999999</v>
      </c>
      <c r="F99" s="215">
        <v>13606903.359999999</v>
      </c>
      <c r="G99" s="214">
        <v>500288.50999999978</v>
      </c>
    </row>
    <row r="100" spans="1:7" x14ac:dyDescent="0.25">
      <c r="A100" s="83" t="s">
        <v>326</v>
      </c>
      <c r="B100" s="215">
        <v>4174392.26</v>
      </c>
      <c r="C100" s="215">
        <v>4471767.74</v>
      </c>
      <c r="D100" s="214">
        <v>8646160</v>
      </c>
      <c r="E100" s="215">
        <v>208713</v>
      </c>
      <c r="F100" s="215">
        <v>208713</v>
      </c>
      <c r="G100" s="214">
        <v>8437447</v>
      </c>
    </row>
    <row r="101" spans="1:7" x14ac:dyDescent="0.25">
      <c r="A101" s="83" t="s">
        <v>327</v>
      </c>
      <c r="B101" s="215">
        <v>0</v>
      </c>
      <c r="C101" s="215">
        <v>1532420</v>
      </c>
      <c r="D101" s="214">
        <v>1532420</v>
      </c>
      <c r="E101" s="215">
        <v>1330373.3500000001</v>
      </c>
      <c r="F101" s="215">
        <v>1330373.3500000001</v>
      </c>
      <c r="G101" s="214">
        <v>202046.64999999991</v>
      </c>
    </row>
    <row r="102" spans="1:7" x14ac:dyDescent="0.25">
      <c r="A102" s="83" t="s">
        <v>328</v>
      </c>
      <c r="B102" s="215">
        <v>0</v>
      </c>
      <c r="C102" s="215">
        <v>195000</v>
      </c>
      <c r="D102" s="214">
        <v>195000</v>
      </c>
      <c r="E102" s="215">
        <v>0</v>
      </c>
      <c r="F102" s="215">
        <v>0</v>
      </c>
      <c r="G102" s="214">
        <v>195000</v>
      </c>
    </row>
    <row r="103" spans="1:7" x14ac:dyDescent="0.25">
      <c r="A103" s="82" t="s">
        <v>329</v>
      </c>
      <c r="B103" s="214">
        <v>4761674.62</v>
      </c>
      <c r="C103" s="214">
        <v>7413896.7699999996</v>
      </c>
      <c r="D103" s="214">
        <v>12175571.389999999</v>
      </c>
      <c r="E103" s="214">
        <v>3566746.69</v>
      </c>
      <c r="F103" s="214">
        <v>3566746.69</v>
      </c>
      <c r="G103" s="214">
        <v>8608824.6999999993</v>
      </c>
    </row>
    <row r="104" spans="1:7" x14ac:dyDescent="0.25">
      <c r="A104" s="83" t="s">
        <v>330</v>
      </c>
      <c r="B104" s="214">
        <v>0</v>
      </c>
      <c r="C104" s="214">
        <v>0</v>
      </c>
      <c r="D104" s="214">
        <v>0</v>
      </c>
      <c r="E104" s="214">
        <v>0</v>
      </c>
      <c r="F104" s="214">
        <v>0</v>
      </c>
      <c r="G104" s="214">
        <v>0</v>
      </c>
    </row>
    <row r="105" spans="1:7" x14ac:dyDescent="0.25">
      <c r="A105" s="83" t="s">
        <v>331</v>
      </c>
      <c r="B105" s="215">
        <v>0</v>
      </c>
      <c r="C105" s="215">
        <v>593340</v>
      </c>
      <c r="D105" s="214">
        <v>593340</v>
      </c>
      <c r="E105" s="215">
        <v>593340</v>
      </c>
      <c r="F105" s="215">
        <v>593340</v>
      </c>
      <c r="G105" s="214">
        <v>0</v>
      </c>
    </row>
    <row r="106" spans="1:7" x14ac:dyDescent="0.25">
      <c r="A106" s="83" t="s">
        <v>332</v>
      </c>
      <c r="B106" s="215">
        <v>2565714.62</v>
      </c>
      <c r="C106" s="215">
        <v>5510263.1699999999</v>
      </c>
      <c r="D106" s="214">
        <v>8075977.79</v>
      </c>
      <c r="E106" s="215">
        <v>574077.46</v>
      </c>
      <c r="F106" s="215">
        <v>574077.46</v>
      </c>
      <c r="G106" s="214">
        <v>7501900.3300000001</v>
      </c>
    </row>
    <row r="107" spans="1:7" x14ac:dyDescent="0.25">
      <c r="A107" s="83" t="s">
        <v>333</v>
      </c>
      <c r="B107" s="214">
        <v>0</v>
      </c>
      <c r="C107" s="214">
        <v>0</v>
      </c>
      <c r="D107" s="214">
        <v>0</v>
      </c>
      <c r="E107" s="214">
        <v>0</v>
      </c>
      <c r="F107" s="214">
        <v>0</v>
      </c>
      <c r="G107" s="214">
        <v>0</v>
      </c>
    </row>
    <row r="108" spans="1:7" x14ac:dyDescent="0.25">
      <c r="A108" s="83" t="s">
        <v>334</v>
      </c>
      <c r="B108" s="215">
        <v>0</v>
      </c>
      <c r="C108" s="215">
        <v>1305653.6000000001</v>
      </c>
      <c r="D108" s="214">
        <v>1305653.6000000001</v>
      </c>
      <c r="E108" s="215">
        <v>1305653.6000000001</v>
      </c>
      <c r="F108" s="215">
        <v>1305653.6000000001</v>
      </c>
      <c r="G108" s="214">
        <v>0</v>
      </c>
    </row>
    <row r="109" spans="1:7" x14ac:dyDescent="0.25">
      <c r="A109" s="83" t="s">
        <v>335</v>
      </c>
      <c r="B109" s="214">
        <v>0</v>
      </c>
      <c r="C109" s="214">
        <v>0</v>
      </c>
      <c r="D109" s="214">
        <v>0</v>
      </c>
      <c r="E109" s="214">
        <v>0</v>
      </c>
      <c r="F109" s="214">
        <v>0</v>
      </c>
      <c r="G109" s="214">
        <v>0</v>
      </c>
    </row>
    <row r="110" spans="1:7" x14ac:dyDescent="0.25">
      <c r="A110" s="83" t="s">
        <v>336</v>
      </c>
      <c r="B110" s="214">
        <v>0</v>
      </c>
      <c r="C110" s="214">
        <v>0</v>
      </c>
      <c r="D110" s="214">
        <v>0</v>
      </c>
      <c r="E110" s="214">
        <v>0</v>
      </c>
      <c r="F110" s="214">
        <v>0</v>
      </c>
      <c r="G110" s="214">
        <v>0</v>
      </c>
    </row>
    <row r="111" spans="1:7" x14ac:dyDescent="0.25">
      <c r="A111" s="83" t="s">
        <v>337</v>
      </c>
      <c r="B111" s="215">
        <v>0</v>
      </c>
      <c r="C111" s="215">
        <v>4640</v>
      </c>
      <c r="D111" s="214">
        <v>4640</v>
      </c>
      <c r="E111" s="215">
        <v>0</v>
      </c>
      <c r="F111" s="215">
        <v>0</v>
      </c>
      <c r="G111" s="214">
        <v>4640</v>
      </c>
    </row>
    <row r="112" spans="1:7" x14ac:dyDescent="0.25">
      <c r="A112" s="83" t="s">
        <v>338</v>
      </c>
      <c r="B112" s="215">
        <v>2195960</v>
      </c>
      <c r="C112" s="215">
        <v>0</v>
      </c>
      <c r="D112" s="214">
        <v>2195960</v>
      </c>
      <c r="E112" s="215">
        <v>1093675.6299999999</v>
      </c>
      <c r="F112" s="215">
        <v>1093675.6299999999</v>
      </c>
      <c r="G112" s="214">
        <v>1102284.3700000001</v>
      </c>
    </row>
    <row r="113" spans="1:7" x14ac:dyDescent="0.25">
      <c r="A113" s="82" t="s">
        <v>339</v>
      </c>
      <c r="B113" s="214">
        <v>0</v>
      </c>
      <c r="C113" s="214">
        <v>26100</v>
      </c>
      <c r="D113" s="214">
        <v>26100</v>
      </c>
      <c r="E113" s="214">
        <v>26100</v>
      </c>
      <c r="F113" s="214">
        <v>26100</v>
      </c>
      <c r="G113" s="214">
        <v>0</v>
      </c>
    </row>
    <row r="114" spans="1:7" x14ac:dyDescent="0.25">
      <c r="A114" s="83" t="s">
        <v>340</v>
      </c>
      <c r="B114" s="214">
        <v>0</v>
      </c>
      <c r="C114" s="214">
        <v>0</v>
      </c>
      <c r="D114" s="214">
        <v>0</v>
      </c>
      <c r="E114" s="214">
        <v>0</v>
      </c>
      <c r="F114" s="214">
        <v>0</v>
      </c>
      <c r="G114" s="214">
        <v>0</v>
      </c>
    </row>
    <row r="115" spans="1:7" x14ac:dyDescent="0.25">
      <c r="A115" s="83" t="s">
        <v>341</v>
      </c>
      <c r="B115" s="214">
        <v>0</v>
      </c>
      <c r="C115" s="214">
        <v>0</v>
      </c>
      <c r="D115" s="214">
        <v>0</v>
      </c>
      <c r="E115" s="214">
        <v>0</v>
      </c>
      <c r="F115" s="214">
        <v>0</v>
      </c>
      <c r="G115" s="214">
        <v>0</v>
      </c>
    </row>
    <row r="116" spans="1:7" x14ac:dyDescent="0.25">
      <c r="A116" s="83" t="s">
        <v>342</v>
      </c>
      <c r="B116" s="214">
        <v>0</v>
      </c>
      <c r="C116" s="214">
        <v>0</v>
      </c>
      <c r="D116" s="214">
        <v>0</v>
      </c>
      <c r="E116" s="214">
        <v>0</v>
      </c>
      <c r="F116" s="214">
        <v>0</v>
      </c>
      <c r="G116" s="214">
        <v>0</v>
      </c>
    </row>
    <row r="117" spans="1:7" x14ac:dyDescent="0.25">
      <c r="A117" s="83" t="s">
        <v>343</v>
      </c>
      <c r="B117" s="215">
        <v>0</v>
      </c>
      <c r="C117" s="215">
        <v>26100</v>
      </c>
      <c r="D117" s="214">
        <v>26100</v>
      </c>
      <c r="E117" s="215">
        <v>26100</v>
      </c>
      <c r="F117" s="215">
        <v>26100</v>
      </c>
      <c r="G117" s="214">
        <v>0</v>
      </c>
    </row>
    <row r="118" spans="1:7" x14ac:dyDescent="0.25">
      <c r="A118" s="83" t="s">
        <v>344</v>
      </c>
      <c r="B118" s="214">
        <v>0</v>
      </c>
      <c r="C118" s="214">
        <v>0</v>
      </c>
      <c r="D118" s="214">
        <v>0</v>
      </c>
      <c r="E118" s="214">
        <v>0</v>
      </c>
      <c r="F118" s="214">
        <v>0</v>
      </c>
      <c r="G118" s="214">
        <v>0</v>
      </c>
    </row>
    <row r="119" spans="1:7" x14ac:dyDescent="0.25">
      <c r="A119" s="83" t="s">
        <v>345</v>
      </c>
      <c r="B119" s="214">
        <v>0</v>
      </c>
      <c r="C119" s="214">
        <v>0</v>
      </c>
      <c r="D119" s="214">
        <v>0</v>
      </c>
      <c r="E119" s="214">
        <v>0</v>
      </c>
      <c r="F119" s="214">
        <v>0</v>
      </c>
      <c r="G119" s="214">
        <v>0</v>
      </c>
    </row>
    <row r="120" spans="1:7" x14ac:dyDescent="0.25">
      <c r="A120" s="83" t="s">
        <v>346</v>
      </c>
      <c r="B120" s="214">
        <v>0</v>
      </c>
      <c r="C120" s="214">
        <v>0</v>
      </c>
      <c r="D120" s="214">
        <v>0</v>
      </c>
      <c r="E120" s="214">
        <v>0</v>
      </c>
      <c r="F120" s="214">
        <v>0</v>
      </c>
      <c r="G120" s="214">
        <v>0</v>
      </c>
    </row>
    <row r="121" spans="1:7" x14ac:dyDescent="0.25">
      <c r="A121" s="83" t="s">
        <v>347</v>
      </c>
      <c r="B121" s="214">
        <v>0</v>
      </c>
      <c r="C121" s="214">
        <v>0</v>
      </c>
      <c r="D121" s="214">
        <v>0</v>
      </c>
      <c r="E121" s="214">
        <v>0</v>
      </c>
      <c r="F121" s="214">
        <v>0</v>
      </c>
      <c r="G121" s="214">
        <v>0</v>
      </c>
    </row>
    <row r="122" spans="1:7" x14ac:dyDescent="0.25">
      <c r="A122" s="83" t="s">
        <v>348</v>
      </c>
      <c r="B122" s="214">
        <v>0</v>
      </c>
      <c r="C122" s="214">
        <v>0</v>
      </c>
      <c r="D122" s="214">
        <v>0</v>
      </c>
      <c r="E122" s="214">
        <v>0</v>
      </c>
      <c r="F122" s="214">
        <v>0</v>
      </c>
      <c r="G122" s="214">
        <v>0</v>
      </c>
    </row>
    <row r="123" spans="1:7" x14ac:dyDescent="0.25">
      <c r="A123" s="82" t="s">
        <v>349</v>
      </c>
      <c r="B123" s="214">
        <v>19876026.879999999</v>
      </c>
      <c r="C123" s="214">
        <v>44235837.659999996</v>
      </c>
      <c r="D123" s="214">
        <v>64111864.539999999</v>
      </c>
      <c r="E123" s="214">
        <v>21036775.359999999</v>
      </c>
      <c r="F123" s="214">
        <v>21036775.359999999</v>
      </c>
      <c r="G123" s="214">
        <v>43075089.18</v>
      </c>
    </row>
    <row r="124" spans="1:7" x14ac:dyDescent="0.25">
      <c r="A124" s="83" t="s">
        <v>350</v>
      </c>
      <c r="B124" s="215">
        <v>4087124</v>
      </c>
      <c r="C124" s="215">
        <v>240000</v>
      </c>
      <c r="D124" s="214">
        <v>4327124</v>
      </c>
      <c r="E124" s="215">
        <v>1306844.08</v>
      </c>
      <c r="F124" s="215">
        <v>1306844.08</v>
      </c>
      <c r="G124" s="214">
        <v>3020279.92</v>
      </c>
    </row>
    <row r="125" spans="1:7" x14ac:dyDescent="0.25">
      <c r="A125" s="83" t="s">
        <v>351</v>
      </c>
      <c r="B125" s="215">
        <v>746181.09</v>
      </c>
      <c r="C125" s="215">
        <v>0</v>
      </c>
      <c r="D125" s="214">
        <v>746181.09</v>
      </c>
      <c r="E125" s="215">
        <v>70215.649999999994</v>
      </c>
      <c r="F125" s="215">
        <v>70215.649999999994</v>
      </c>
      <c r="G125" s="214">
        <v>675965.43999999994</v>
      </c>
    </row>
    <row r="126" spans="1:7" x14ac:dyDescent="0.25">
      <c r="A126" s="83" t="s">
        <v>352</v>
      </c>
      <c r="B126" s="215">
        <v>634497.30000000005</v>
      </c>
      <c r="C126" s="215">
        <v>0</v>
      </c>
      <c r="D126" s="214">
        <v>634497.30000000005</v>
      </c>
      <c r="E126" s="215">
        <v>464000</v>
      </c>
      <c r="F126" s="215">
        <v>464000</v>
      </c>
      <c r="G126" s="214">
        <v>170497.30000000005</v>
      </c>
    </row>
    <row r="127" spans="1:7" x14ac:dyDescent="0.25">
      <c r="A127" s="83" t="s">
        <v>353</v>
      </c>
      <c r="B127" s="215">
        <v>0</v>
      </c>
      <c r="C127" s="215">
        <v>18208573.399999999</v>
      </c>
      <c r="D127" s="214">
        <v>18208573.399999999</v>
      </c>
      <c r="E127" s="215">
        <v>13452573.390000001</v>
      </c>
      <c r="F127" s="215">
        <v>13452573.390000001</v>
      </c>
      <c r="G127" s="214">
        <v>4756000.0099999979</v>
      </c>
    </row>
    <row r="128" spans="1:7" x14ac:dyDescent="0.25">
      <c r="A128" s="83" t="s">
        <v>354</v>
      </c>
      <c r="B128" s="215">
        <v>1342973.35</v>
      </c>
      <c r="C128" s="215">
        <v>6898000</v>
      </c>
      <c r="D128" s="214">
        <v>8240973.3499999996</v>
      </c>
      <c r="E128" s="215">
        <v>4882821.24</v>
      </c>
      <c r="F128" s="215">
        <v>4882821.24</v>
      </c>
      <c r="G128" s="214">
        <v>3358152.1099999994</v>
      </c>
    </row>
    <row r="129" spans="1:7" x14ac:dyDescent="0.25">
      <c r="A129" s="83" t="s">
        <v>355</v>
      </c>
      <c r="B129" s="215">
        <v>2208703.44</v>
      </c>
      <c r="C129" s="215">
        <v>20614872</v>
      </c>
      <c r="D129" s="214">
        <v>22823575.440000001</v>
      </c>
      <c r="E129" s="215">
        <v>860321</v>
      </c>
      <c r="F129" s="215">
        <v>860321</v>
      </c>
      <c r="G129" s="214">
        <v>21963254.440000001</v>
      </c>
    </row>
    <row r="130" spans="1:7" x14ac:dyDescent="0.25">
      <c r="A130" s="83" t="s">
        <v>356</v>
      </c>
      <c r="B130" s="214">
        <v>0</v>
      </c>
      <c r="C130" s="214">
        <v>0</v>
      </c>
      <c r="D130" s="214">
        <v>0</v>
      </c>
      <c r="E130" s="214">
        <v>0</v>
      </c>
      <c r="F130" s="214">
        <v>0</v>
      </c>
      <c r="G130" s="214">
        <v>0</v>
      </c>
    </row>
    <row r="131" spans="1:7" x14ac:dyDescent="0.25">
      <c r="A131" s="83" t="s">
        <v>357</v>
      </c>
      <c r="B131" s="215">
        <v>10000000</v>
      </c>
      <c r="C131" s="215">
        <v>-4325607.74</v>
      </c>
      <c r="D131" s="214">
        <v>5674392.2599999998</v>
      </c>
      <c r="E131" s="215">
        <v>0</v>
      </c>
      <c r="F131" s="215">
        <v>0</v>
      </c>
      <c r="G131" s="214">
        <v>5674392.2599999998</v>
      </c>
    </row>
    <row r="132" spans="1:7" x14ac:dyDescent="0.25">
      <c r="A132" s="83" t="s">
        <v>358</v>
      </c>
      <c r="B132" s="215">
        <v>856547.7</v>
      </c>
      <c r="C132" s="215">
        <v>2600000</v>
      </c>
      <c r="D132" s="214">
        <v>3456547.7</v>
      </c>
      <c r="E132" s="215">
        <v>0</v>
      </c>
      <c r="F132" s="215">
        <v>0</v>
      </c>
      <c r="G132" s="214">
        <v>3456547.7</v>
      </c>
    </row>
    <row r="133" spans="1:7" x14ac:dyDescent="0.25">
      <c r="A133" s="82" t="s">
        <v>359</v>
      </c>
      <c r="B133" s="214">
        <v>125458106.09999999</v>
      </c>
      <c r="C133" s="214">
        <v>-4263851.2699999996</v>
      </c>
      <c r="D133" s="214">
        <v>121194254.83</v>
      </c>
      <c r="E133" s="214">
        <v>26913585.41</v>
      </c>
      <c r="F133" s="214">
        <v>26913585.41</v>
      </c>
      <c r="G133" s="214">
        <v>94280669.420000002</v>
      </c>
    </row>
    <row r="134" spans="1:7" x14ac:dyDescent="0.25">
      <c r="A134" s="83" t="s">
        <v>360</v>
      </c>
      <c r="B134" s="215">
        <v>125458106.09999999</v>
      </c>
      <c r="C134" s="215">
        <v>-4263851.2699999996</v>
      </c>
      <c r="D134" s="214">
        <v>121194254.83</v>
      </c>
      <c r="E134" s="215">
        <v>26913585.41</v>
      </c>
      <c r="F134" s="215">
        <v>26913585.41</v>
      </c>
      <c r="G134" s="214">
        <v>94280669.420000002</v>
      </c>
    </row>
    <row r="135" spans="1:7" x14ac:dyDescent="0.25">
      <c r="A135" s="83" t="s">
        <v>361</v>
      </c>
      <c r="B135" s="214">
        <v>0</v>
      </c>
      <c r="C135" s="214">
        <v>0</v>
      </c>
      <c r="D135" s="214">
        <v>0</v>
      </c>
      <c r="E135" s="214">
        <v>0</v>
      </c>
      <c r="F135" s="214">
        <v>0</v>
      </c>
      <c r="G135" s="214">
        <v>0</v>
      </c>
    </row>
    <row r="136" spans="1:7" x14ac:dyDescent="0.25">
      <c r="A136" s="83" t="s">
        <v>362</v>
      </c>
      <c r="B136" s="214">
        <v>0</v>
      </c>
      <c r="C136" s="214">
        <v>0</v>
      </c>
      <c r="D136" s="214">
        <v>0</v>
      </c>
      <c r="E136" s="214">
        <v>0</v>
      </c>
      <c r="F136" s="214">
        <v>0</v>
      </c>
      <c r="G136" s="214">
        <v>0</v>
      </c>
    </row>
    <row r="137" spans="1:7" x14ac:dyDescent="0.25">
      <c r="A137" s="82" t="s">
        <v>363</v>
      </c>
      <c r="B137" s="214">
        <v>0</v>
      </c>
      <c r="C137" s="214">
        <v>2866780</v>
      </c>
      <c r="D137" s="214">
        <v>2866780</v>
      </c>
      <c r="E137" s="214">
        <v>0</v>
      </c>
      <c r="F137" s="214">
        <v>0</v>
      </c>
      <c r="G137" s="214">
        <v>2866780</v>
      </c>
    </row>
    <row r="138" spans="1:7" x14ac:dyDescent="0.25">
      <c r="A138" s="83" t="s">
        <v>364</v>
      </c>
      <c r="B138" s="214">
        <v>0</v>
      </c>
      <c r="C138" s="214">
        <v>0</v>
      </c>
      <c r="D138" s="214">
        <v>0</v>
      </c>
      <c r="E138" s="214">
        <v>0</v>
      </c>
      <c r="F138" s="214">
        <v>0</v>
      </c>
      <c r="G138" s="214">
        <v>0</v>
      </c>
    </row>
    <row r="139" spans="1:7" x14ac:dyDescent="0.25">
      <c r="A139" s="83" t="s">
        <v>365</v>
      </c>
      <c r="B139" s="214">
        <v>0</v>
      </c>
      <c r="C139" s="214">
        <v>0</v>
      </c>
      <c r="D139" s="214">
        <v>0</v>
      </c>
      <c r="E139" s="214">
        <v>0</v>
      </c>
      <c r="F139" s="214">
        <v>0</v>
      </c>
      <c r="G139" s="214">
        <v>0</v>
      </c>
    </row>
    <row r="140" spans="1:7" x14ac:dyDescent="0.25">
      <c r="A140" s="83" t="s">
        <v>366</v>
      </c>
      <c r="B140" s="214">
        <v>0</v>
      </c>
      <c r="C140" s="214">
        <v>0</v>
      </c>
      <c r="D140" s="214">
        <v>0</v>
      </c>
      <c r="E140" s="214">
        <v>0</v>
      </c>
      <c r="F140" s="214">
        <v>0</v>
      </c>
      <c r="G140" s="214">
        <v>0</v>
      </c>
    </row>
    <row r="141" spans="1:7" x14ac:dyDescent="0.25">
      <c r="A141" s="83" t="s">
        <v>367</v>
      </c>
      <c r="B141" s="214">
        <v>0</v>
      </c>
      <c r="C141" s="214">
        <v>0</v>
      </c>
      <c r="D141" s="214">
        <v>0</v>
      </c>
      <c r="E141" s="214">
        <v>0</v>
      </c>
      <c r="F141" s="214">
        <v>0</v>
      </c>
      <c r="G141" s="214">
        <v>0</v>
      </c>
    </row>
    <row r="142" spans="1:7" x14ac:dyDescent="0.25">
      <c r="A142" s="83" t="s">
        <v>368</v>
      </c>
      <c r="B142" s="214">
        <v>0</v>
      </c>
      <c r="C142" s="214">
        <v>0</v>
      </c>
      <c r="D142" s="214">
        <v>0</v>
      </c>
      <c r="E142" s="214">
        <v>0</v>
      </c>
      <c r="F142" s="214">
        <v>0</v>
      </c>
      <c r="G142" s="214">
        <v>0</v>
      </c>
    </row>
    <row r="143" spans="1:7" x14ac:dyDescent="0.25">
      <c r="A143" s="83" t="s">
        <v>369</v>
      </c>
      <c r="B143" s="214">
        <v>0</v>
      </c>
      <c r="C143" s="214">
        <v>0</v>
      </c>
      <c r="D143" s="214">
        <v>0</v>
      </c>
      <c r="E143" s="214">
        <v>0</v>
      </c>
      <c r="F143" s="214">
        <v>0</v>
      </c>
      <c r="G143" s="214">
        <v>0</v>
      </c>
    </row>
    <row r="144" spans="1:7" x14ac:dyDescent="0.25">
      <c r="A144" s="83" t="s">
        <v>370</v>
      </c>
      <c r="B144" s="214">
        <v>0</v>
      </c>
      <c r="C144" s="214">
        <v>0</v>
      </c>
      <c r="D144" s="214">
        <v>0</v>
      </c>
      <c r="E144" s="214">
        <v>0</v>
      </c>
      <c r="F144" s="214">
        <v>0</v>
      </c>
      <c r="G144" s="214">
        <v>0</v>
      </c>
    </row>
    <row r="145" spans="1:7" x14ac:dyDescent="0.25">
      <c r="A145" s="83" t="s">
        <v>371</v>
      </c>
      <c r="B145" s="215">
        <v>0</v>
      </c>
      <c r="C145" s="215">
        <v>2866780</v>
      </c>
      <c r="D145" s="214">
        <v>2866780</v>
      </c>
      <c r="E145" s="215">
        <v>0</v>
      </c>
      <c r="F145" s="215">
        <v>0</v>
      </c>
      <c r="G145" s="214">
        <v>2866780</v>
      </c>
    </row>
    <row r="146" spans="1:7" x14ac:dyDescent="0.25">
      <c r="A146" s="82" t="s">
        <v>372</v>
      </c>
      <c r="B146" s="214">
        <v>0</v>
      </c>
      <c r="C146" s="214">
        <v>0</v>
      </c>
      <c r="D146" s="214">
        <v>0</v>
      </c>
      <c r="E146" s="214">
        <v>0</v>
      </c>
      <c r="F146" s="214">
        <v>0</v>
      </c>
      <c r="G146" s="214">
        <v>0</v>
      </c>
    </row>
    <row r="147" spans="1:7" x14ac:dyDescent="0.25">
      <c r="A147" s="83" t="s">
        <v>373</v>
      </c>
      <c r="B147" s="214">
        <v>0</v>
      </c>
      <c r="C147" s="214">
        <v>0</v>
      </c>
      <c r="D147" s="214">
        <v>0</v>
      </c>
      <c r="E147" s="214">
        <v>0</v>
      </c>
      <c r="F147" s="214">
        <v>0</v>
      </c>
      <c r="G147" s="214">
        <v>0</v>
      </c>
    </row>
    <row r="148" spans="1:7" x14ac:dyDescent="0.25">
      <c r="A148" s="83" t="s">
        <v>374</v>
      </c>
      <c r="B148" s="214">
        <v>0</v>
      </c>
      <c r="C148" s="214">
        <v>0</v>
      </c>
      <c r="D148" s="214">
        <v>0</v>
      </c>
      <c r="E148" s="214">
        <v>0</v>
      </c>
      <c r="F148" s="214">
        <v>0</v>
      </c>
      <c r="G148" s="214">
        <v>0</v>
      </c>
    </row>
    <row r="149" spans="1:7" x14ac:dyDescent="0.25">
      <c r="A149" s="83" t="s">
        <v>375</v>
      </c>
      <c r="B149" s="214">
        <v>0</v>
      </c>
      <c r="C149" s="214">
        <v>0</v>
      </c>
      <c r="D149" s="214">
        <v>0</v>
      </c>
      <c r="E149" s="214">
        <v>0</v>
      </c>
      <c r="F149" s="214">
        <v>0</v>
      </c>
      <c r="G149" s="214">
        <v>0</v>
      </c>
    </row>
    <row r="150" spans="1:7" x14ac:dyDescent="0.25">
      <c r="A150" s="82" t="s">
        <v>376</v>
      </c>
      <c r="B150" s="214">
        <v>15750000</v>
      </c>
      <c r="C150" s="214">
        <v>0</v>
      </c>
      <c r="D150" s="214">
        <v>15750000</v>
      </c>
      <c r="E150" s="214">
        <v>7683011.0199999996</v>
      </c>
      <c r="F150" s="214">
        <v>7683011.0199999996</v>
      </c>
      <c r="G150" s="214">
        <v>8066988.9800000004</v>
      </c>
    </row>
    <row r="151" spans="1:7" x14ac:dyDescent="0.25">
      <c r="A151" s="83" t="s">
        <v>377</v>
      </c>
      <c r="B151" s="215">
        <v>8450000</v>
      </c>
      <c r="C151" s="215">
        <v>0</v>
      </c>
      <c r="D151" s="214">
        <v>8450000</v>
      </c>
      <c r="E151" s="215">
        <v>4648497.16</v>
      </c>
      <c r="F151" s="215">
        <v>4648497.16</v>
      </c>
      <c r="G151" s="214">
        <v>3801502.84</v>
      </c>
    </row>
    <row r="152" spans="1:7" x14ac:dyDescent="0.25">
      <c r="A152" s="83" t="s">
        <v>378</v>
      </c>
      <c r="B152" s="215">
        <v>7300000</v>
      </c>
      <c r="C152" s="215">
        <v>0</v>
      </c>
      <c r="D152" s="214">
        <v>7300000</v>
      </c>
      <c r="E152" s="215">
        <v>3034513.86</v>
      </c>
      <c r="F152" s="215">
        <v>3034513.86</v>
      </c>
      <c r="G152" s="214">
        <v>4265486.1400000006</v>
      </c>
    </row>
    <row r="153" spans="1:7" x14ac:dyDescent="0.25">
      <c r="A153" s="83" t="s">
        <v>379</v>
      </c>
      <c r="B153" s="214">
        <v>0</v>
      </c>
      <c r="C153" s="214">
        <v>0</v>
      </c>
      <c r="D153" s="214">
        <v>0</v>
      </c>
      <c r="E153" s="214">
        <v>0</v>
      </c>
      <c r="F153" s="214">
        <v>0</v>
      </c>
      <c r="G153" s="214">
        <v>0</v>
      </c>
    </row>
    <row r="154" spans="1:7" x14ac:dyDescent="0.25">
      <c r="A154" s="85" t="s">
        <v>380</v>
      </c>
      <c r="B154" s="214">
        <v>0</v>
      </c>
      <c r="C154" s="214">
        <v>0</v>
      </c>
      <c r="D154" s="214">
        <v>0</v>
      </c>
      <c r="E154" s="214">
        <v>0</v>
      </c>
      <c r="F154" s="214">
        <v>0</v>
      </c>
      <c r="G154" s="214">
        <v>0</v>
      </c>
    </row>
    <row r="155" spans="1:7" x14ac:dyDescent="0.25">
      <c r="A155" s="83" t="s">
        <v>381</v>
      </c>
      <c r="B155" s="214">
        <v>0</v>
      </c>
      <c r="C155" s="214">
        <v>0</v>
      </c>
      <c r="D155" s="214">
        <v>0</v>
      </c>
      <c r="E155" s="214">
        <v>0</v>
      </c>
      <c r="F155" s="214">
        <v>0</v>
      </c>
      <c r="G155" s="214">
        <v>0</v>
      </c>
    </row>
    <row r="156" spans="1:7" x14ac:dyDescent="0.25">
      <c r="A156" s="83" t="s">
        <v>382</v>
      </c>
      <c r="B156" s="214">
        <v>0</v>
      </c>
      <c r="C156" s="214">
        <v>0</v>
      </c>
      <c r="D156" s="214">
        <v>0</v>
      </c>
      <c r="E156" s="214">
        <v>0</v>
      </c>
      <c r="F156" s="214">
        <v>0</v>
      </c>
      <c r="G156" s="214">
        <v>0</v>
      </c>
    </row>
    <row r="157" spans="1:7" x14ac:dyDescent="0.25">
      <c r="A157" s="83" t="s">
        <v>383</v>
      </c>
      <c r="B157" s="214">
        <v>0</v>
      </c>
      <c r="C157" s="214">
        <v>0</v>
      </c>
      <c r="D157" s="214">
        <v>0</v>
      </c>
      <c r="E157" s="214">
        <v>0</v>
      </c>
      <c r="F157" s="214">
        <v>0</v>
      </c>
      <c r="G157" s="214">
        <v>0</v>
      </c>
    </row>
    <row r="158" spans="1:7" x14ac:dyDescent="0.25">
      <c r="A158" s="86"/>
      <c r="B158" s="216"/>
      <c r="C158" s="216"/>
      <c r="D158" s="216"/>
      <c r="E158" s="216"/>
      <c r="F158" s="216"/>
      <c r="G158" s="216"/>
    </row>
    <row r="159" spans="1:7" x14ac:dyDescent="0.25">
      <c r="A159" s="28" t="s">
        <v>385</v>
      </c>
      <c r="B159" s="213">
        <v>1110168831.4100001</v>
      </c>
      <c r="C159" s="213">
        <v>191643580.06999999</v>
      </c>
      <c r="D159" s="213">
        <v>1301812411.48</v>
      </c>
      <c r="E159" s="213">
        <v>436361220.76000005</v>
      </c>
      <c r="F159" s="213">
        <v>436361220.76000005</v>
      </c>
      <c r="G159" s="213">
        <v>865451190.72000003</v>
      </c>
    </row>
    <row r="160" spans="1:7" x14ac:dyDescent="0.25">
      <c r="A160" s="54"/>
      <c r="B160" s="217"/>
      <c r="C160" s="217"/>
      <c r="D160" s="217"/>
      <c r="E160" s="217"/>
      <c r="F160" s="217"/>
      <c r="G160" s="217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31496062992125984" right="0.31496062992125984" top="0.74803149606299213" bottom="0.74803149606299213" header="0.31496062992125984" footer="0.31496062992125984"/>
  <pageSetup scale="7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8"/>
  <sheetViews>
    <sheetView showGridLines="0" zoomScale="75" zoomScaleNormal="75" workbookViewId="0">
      <selection activeCell="D62" sqref="D62"/>
    </sheetView>
  </sheetViews>
  <sheetFormatPr baseColWidth="10" defaultColWidth="11" defaultRowHeight="15" x14ac:dyDescent="0.25"/>
  <cols>
    <col min="1" max="1" width="60.85546875" customWidth="1"/>
    <col min="2" max="2" width="18.140625" customWidth="1"/>
    <col min="3" max="3" width="16.28515625" customWidth="1"/>
    <col min="4" max="4" width="17.85546875" customWidth="1"/>
    <col min="5" max="5" width="20.42578125" customWidth="1"/>
    <col min="6" max="6" width="20" customWidth="1"/>
    <col min="7" max="7" width="18" customWidth="1"/>
  </cols>
  <sheetData>
    <row r="1" spans="1:7" ht="40.9" customHeight="1" x14ac:dyDescent="0.25">
      <c r="A1" s="227" t="s">
        <v>386</v>
      </c>
      <c r="B1" s="228"/>
      <c r="C1" s="228"/>
      <c r="D1" s="228"/>
      <c r="E1" s="228"/>
      <c r="F1" s="228"/>
      <c r="G1" s="229"/>
    </row>
    <row r="2" spans="1:7" ht="15" customHeight="1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22" t="s">
        <v>6</v>
      </c>
      <c r="B7" s="224" t="s">
        <v>304</v>
      </c>
      <c r="C7" s="224"/>
      <c r="D7" s="224"/>
      <c r="E7" s="224"/>
      <c r="F7" s="224"/>
      <c r="G7" s="226" t="s">
        <v>305</v>
      </c>
    </row>
    <row r="8" spans="1:7" ht="30" x14ac:dyDescent="0.25">
      <c r="A8" s="223"/>
      <c r="B8" s="24" t="s">
        <v>306</v>
      </c>
      <c r="C8" s="7" t="s">
        <v>236</v>
      </c>
      <c r="D8" s="24" t="s">
        <v>237</v>
      </c>
      <c r="E8" s="24" t="s">
        <v>192</v>
      </c>
      <c r="F8" s="24" t="s">
        <v>209</v>
      </c>
      <c r="G8" s="225"/>
    </row>
    <row r="9" spans="1:7" ht="15.75" customHeight="1" x14ac:dyDescent="0.25">
      <c r="A9" s="25" t="s">
        <v>388</v>
      </c>
      <c r="B9" s="29">
        <f>SUM(B10:B35)</f>
        <v>765445550.69000006</v>
      </c>
      <c r="C9" s="29">
        <f t="shared" ref="C9:G9" si="0">SUM(C10:C35)</f>
        <v>147095516.10000002</v>
      </c>
      <c r="D9" s="29">
        <f t="shared" si="0"/>
        <v>912541066.79000008</v>
      </c>
      <c r="E9" s="29">
        <f t="shared" si="0"/>
        <v>320380195.56</v>
      </c>
      <c r="F9" s="29">
        <f t="shared" si="0"/>
        <v>320380195.56</v>
      </c>
      <c r="G9" s="29">
        <f t="shared" si="0"/>
        <v>592160871.2299999</v>
      </c>
    </row>
    <row r="10" spans="1:7" x14ac:dyDescent="0.25">
      <c r="A10" s="62" t="s">
        <v>581</v>
      </c>
      <c r="B10" s="209">
        <v>14054369.33</v>
      </c>
      <c r="C10" s="209">
        <v>0</v>
      </c>
      <c r="D10" s="210">
        <v>14054369.33</v>
      </c>
      <c r="E10" s="209">
        <v>5654189.3499999996</v>
      </c>
      <c r="F10" s="209">
        <v>5654189.3499999996</v>
      </c>
      <c r="G10" s="210">
        <v>8400179.9800000004</v>
      </c>
    </row>
    <row r="11" spans="1:7" x14ac:dyDescent="0.25">
      <c r="A11" s="62" t="s">
        <v>582</v>
      </c>
      <c r="B11" s="209">
        <v>34115695.5</v>
      </c>
      <c r="C11" s="209">
        <v>204921.52</v>
      </c>
      <c r="D11" s="210">
        <v>34320617.020000003</v>
      </c>
      <c r="E11" s="209">
        <v>17401077.829999998</v>
      </c>
      <c r="F11" s="209">
        <v>17401077.829999998</v>
      </c>
      <c r="G11" s="210">
        <v>16919539.190000005</v>
      </c>
    </row>
    <row r="12" spans="1:7" x14ac:dyDescent="0.25">
      <c r="A12" s="62" t="s">
        <v>583</v>
      </c>
      <c r="B12" s="209">
        <v>19893476.16</v>
      </c>
      <c r="C12" s="209">
        <v>7308</v>
      </c>
      <c r="D12" s="210">
        <v>19900784.16</v>
      </c>
      <c r="E12" s="209">
        <v>5122459.1500000004</v>
      </c>
      <c r="F12" s="209">
        <v>5122459.1500000004</v>
      </c>
      <c r="G12" s="210">
        <v>14778325.01</v>
      </c>
    </row>
    <row r="13" spans="1:7" x14ac:dyDescent="0.25">
      <c r="A13" s="62" t="s">
        <v>584</v>
      </c>
      <c r="B13" s="209">
        <v>5879389.8200000003</v>
      </c>
      <c r="C13" s="209">
        <v>0</v>
      </c>
      <c r="D13" s="210">
        <v>5879389.8200000003</v>
      </c>
      <c r="E13" s="209">
        <v>1943050.76</v>
      </c>
      <c r="F13" s="209">
        <v>1943050.76</v>
      </c>
      <c r="G13" s="210">
        <v>3936339.0600000005</v>
      </c>
    </row>
    <row r="14" spans="1:7" x14ac:dyDescent="0.25">
      <c r="A14" s="62" t="s">
        <v>585</v>
      </c>
      <c r="B14" s="209">
        <v>8333077.5999999996</v>
      </c>
      <c r="C14" s="209">
        <v>0</v>
      </c>
      <c r="D14" s="210">
        <v>8333077.5999999996</v>
      </c>
      <c r="E14" s="209">
        <v>3039527.22</v>
      </c>
      <c r="F14" s="209">
        <v>3039527.22</v>
      </c>
      <c r="G14" s="210">
        <v>5293550.379999999</v>
      </c>
    </row>
    <row r="15" spans="1:7" x14ac:dyDescent="0.25">
      <c r="A15" s="62" t="s">
        <v>586</v>
      </c>
      <c r="B15" s="209">
        <v>966648.37</v>
      </c>
      <c r="C15" s="209">
        <v>0</v>
      </c>
      <c r="D15" s="210">
        <v>966648.37</v>
      </c>
      <c r="E15" s="209">
        <v>373963.47</v>
      </c>
      <c r="F15" s="209">
        <v>373963.47</v>
      </c>
      <c r="G15" s="210">
        <v>592684.9</v>
      </c>
    </row>
    <row r="16" spans="1:7" x14ac:dyDescent="0.25">
      <c r="A16" s="62" t="s">
        <v>587</v>
      </c>
      <c r="B16" s="209">
        <v>91885777.549999997</v>
      </c>
      <c r="C16" s="209">
        <v>7451890.8799999999</v>
      </c>
      <c r="D16" s="210">
        <v>99337668.429999992</v>
      </c>
      <c r="E16" s="209">
        <v>46575925.090000004</v>
      </c>
      <c r="F16" s="209">
        <v>46575925.090000004</v>
      </c>
      <c r="G16" s="210">
        <v>52761743.339999989</v>
      </c>
    </row>
    <row r="17" spans="1:7" x14ac:dyDescent="0.25">
      <c r="A17" s="62" t="s">
        <v>588</v>
      </c>
      <c r="B17" s="209">
        <v>7747800.04</v>
      </c>
      <c r="C17" s="209">
        <v>-289000</v>
      </c>
      <c r="D17" s="210">
        <v>7458800.04</v>
      </c>
      <c r="E17" s="209">
        <v>2699865.59</v>
      </c>
      <c r="F17" s="209">
        <v>2699865.59</v>
      </c>
      <c r="G17" s="210">
        <v>4758934.45</v>
      </c>
    </row>
    <row r="18" spans="1:7" x14ac:dyDescent="0.25">
      <c r="A18" s="62" t="s">
        <v>589</v>
      </c>
      <c r="B18" s="209">
        <v>23149760.940000001</v>
      </c>
      <c r="C18" s="209">
        <v>-5071607.74</v>
      </c>
      <c r="D18" s="210">
        <v>18078153.200000003</v>
      </c>
      <c r="E18" s="209">
        <v>6184501.8799999999</v>
      </c>
      <c r="F18" s="209">
        <v>6184501.8799999999</v>
      </c>
      <c r="G18" s="210">
        <v>11893651.320000004</v>
      </c>
    </row>
    <row r="19" spans="1:7" x14ac:dyDescent="0.25">
      <c r="A19" s="62" t="s">
        <v>590</v>
      </c>
      <c r="B19" s="209">
        <v>15355248.939999999</v>
      </c>
      <c r="C19" s="209">
        <v>0</v>
      </c>
      <c r="D19" s="210">
        <v>15355248.939999999</v>
      </c>
      <c r="E19" s="209">
        <v>2857719.55</v>
      </c>
      <c r="F19" s="209">
        <v>2857719.55</v>
      </c>
      <c r="G19" s="210">
        <v>12497529.390000001</v>
      </c>
    </row>
    <row r="20" spans="1:7" x14ac:dyDescent="0.25">
      <c r="A20" s="62" t="s">
        <v>591</v>
      </c>
      <c r="B20" s="209">
        <v>58497871.93</v>
      </c>
      <c r="C20" s="209">
        <v>11280824</v>
      </c>
      <c r="D20" s="210">
        <v>69778695.930000007</v>
      </c>
      <c r="E20" s="209">
        <v>13362418.35</v>
      </c>
      <c r="F20" s="209">
        <v>13362418.35</v>
      </c>
      <c r="G20" s="210">
        <v>56416277.580000006</v>
      </c>
    </row>
    <row r="21" spans="1:7" x14ac:dyDescent="0.25">
      <c r="A21" s="62" t="s">
        <v>592</v>
      </c>
      <c r="B21" s="209">
        <v>12414222.800000001</v>
      </c>
      <c r="C21" s="209">
        <v>1000000</v>
      </c>
      <c r="D21" s="210">
        <v>13414222.800000001</v>
      </c>
      <c r="E21" s="209">
        <v>5840209.6799999997</v>
      </c>
      <c r="F21" s="209">
        <v>5840209.6799999997</v>
      </c>
      <c r="G21" s="210">
        <v>7574013.120000001</v>
      </c>
    </row>
    <row r="22" spans="1:7" x14ac:dyDescent="0.25">
      <c r="A22" s="62" t="s">
        <v>593</v>
      </c>
      <c r="B22" s="209">
        <v>129406567.7</v>
      </c>
      <c r="C22" s="209">
        <v>6035453.4199999999</v>
      </c>
      <c r="D22" s="210">
        <v>135442021.12</v>
      </c>
      <c r="E22" s="209">
        <v>48576503.780000001</v>
      </c>
      <c r="F22" s="209">
        <v>48576503.780000001</v>
      </c>
      <c r="G22" s="210">
        <v>86865517.340000004</v>
      </c>
    </row>
    <row r="23" spans="1:7" x14ac:dyDescent="0.25">
      <c r="A23" s="62" t="s">
        <v>594</v>
      </c>
      <c r="B23" s="209">
        <v>55295642.909999996</v>
      </c>
      <c r="C23" s="209">
        <v>99382388.390000001</v>
      </c>
      <c r="D23" s="210">
        <v>154678031.30000001</v>
      </c>
      <c r="E23" s="209">
        <v>42536678.009999998</v>
      </c>
      <c r="F23" s="209">
        <v>42536678.009999998</v>
      </c>
      <c r="G23" s="210">
        <v>112141353.29000002</v>
      </c>
    </row>
    <row r="24" spans="1:7" x14ac:dyDescent="0.25">
      <c r="A24" s="62" t="s">
        <v>595</v>
      </c>
      <c r="B24" s="209">
        <v>10871741.689999999</v>
      </c>
      <c r="C24" s="209">
        <v>1431280</v>
      </c>
      <c r="D24" s="210">
        <v>12303021.689999999</v>
      </c>
      <c r="E24" s="209">
        <v>4355113.99</v>
      </c>
      <c r="F24" s="209">
        <v>4355113.99</v>
      </c>
      <c r="G24" s="210">
        <v>7947907.6999999993</v>
      </c>
    </row>
    <row r="25" spans="1:7" x14ac:dyDescent="0.25">
      <c r="A25" s="62" t="s">
        <v>596</v>
      </c>
      <c r="B25" s="209">
        <v>62241098.759999998</v>
      </c>
      <c r="C25" s="209">
        <v>10832214.16</v>
      </c>
      <c r="D25" s="210">
        <v>73073312.920000002</v>
      </c>
      <c r="E25" s="209">
        <v>27188476.920000002</v>
      </c>
      <c r="F25" s="209">
        <v>27188476.920000002</v>
      </c>
      <c r="G25" s="210">
        <v>45884836</v>
      </c>
    </row>
    <row r="26" spans="1:7" x14ac:dyDescent="0.25">
      <c r="A26" s="62" t="s">
        <v>597</v>
      </c>
      <c r="B26" s="209">
        <v>11526152.32</v>
      </c>
      <c r="C26" s="209">
        <v>2822380</v>
      </c>
      <c r="D26" s="210">
        <v>14348532.32</v>
      </c>
      <c r="E26" s="209">
        <v>4183053.49</v>
      </c>
      <c r="F26" s="209">
        <v>4183053.49</v>
      </c>
      <c r="G26" s="210">
        <v>10165478.83</v>
      </c>
    </row>
    <row r="27" spans="1:7" x14ac:dyDescent="0.25">
      <c r="A27" s="62" t="s">
        <v>598</v>
      </c>
      <c r="B27" s="209">
        <v>29118097.59</v>
      </c>
      <c r="C27" s="209">
        <v>1000000</v>
      </c>
      <c r="D27" s="210">
        <v>30118097.59</v>
      </c>
      <c r="E27" s="209">
        <v>11107061.949999999</v>
      </c>
      <c r="F27" s="209">
        <v>11107061.949999999</v>
      </c>
      <c r="G27" s="210">
        <v>19011035.640000001</v>
      </c>
    </row>
    <row r="28" spans="1:7" x14ac:dyDescent="0.25">
      <c r="A28" s="62" t="s">
        <v>599</v>
      </c>
      <c r="B28" s="209">
        <v>15352314.199999999</v>
      </c>
      <c r="C28" s="209">
        <v>91674.8</v>
      </c>
      <c r="D28" s="210">
        <v>15443989</v>
      </c>
      <c r="E28" s="209">
        <v>3786379.3</v>
      </c>
      <c r="F28" s="209">
        <v>3786379.3</v>
      </c>
      <c r="G28" s="210">
        <v>11657609.699999999</v>
      </c>
    </row>
    <row r="29" spans="1:7" x14ac:dyDescent="0.25">
      <c r="A29" s="62" t="s">
        <v>600</v>
      </c>
      <c r="B29" s="209">
        <v>41762898.850000001</v>
      </c>
      <c r="C29" s="209">
        <v>2000000</v>
      </c>
      <c r="D29" s="210">
        <v>43762898.850000001</v>
      </c>
      <c r="E29" s="209">
        <v>12271401.83</v>
      </c>
      <c r="F29" s="209">
        <v>12271401.83</v>
      </c>
      <c r="G29" s="210">
        <v>31491497.020000003</v>
      </c>
    </row>
    <row r="30" spans="1:7" x14ac:dyDescent="0.25">
      <c r="A30" s="62" t="s">
        <v>601</v>
      </c>
      <c r="B30" s="209">
        <v>20449879.52</v>
      </c>
      <c r="C30" s="209">
        <v>4840183.74</v>
      </c>
      <c r="D30" s="210">
        <v>25290063.259999998</v>
      </c>
      <c r="E30" s="209">
        <v>6517783.79</v>
      </c>
      <c r="F30" s="209">
        <v>6517783.79</v>
      </c>
      <c r="G30" s="210">
        <v>18772279.469999999</v>
      </c>
    </row>
    <row r="31" spans="1:7" x14ac:dyDescent="0.25">
      <c r="A31" s="62" t="s">
        <v>602</v>
      </c>
      <c r="B31" s="209">
        <v>2640874.4300000002</v>
      </c>
      <c r="C31" s="209">
        <v>0</v>
      </c>
      <c r="D31" s="210">
        <v>2640874.4300000002</v>
      </c>
      <c r="E31" s="209">
        <v>923966.09</v>
      </c>
      <c r="F31" s="209">
        <v>923966.09</v>
      </c>
      <c r="G31" s="210">
        <v>1716908.3400000003</v>
      </c>
    </row>
    <row r="32" spans="1:7" x14ac:dyDescent="0.25">
      <c r="A32" s="62" t="s">
        <v>603</v>
      </c>
      <c r="B32" s="209">
        <v>75609671.730000004</v>
      </c>
      <c r="C32" s="209">
        <v>4075604.93</v>
      </c>
      <c r="D32" s="210">
        <v>79685276.660000011</v>
      </c>
      <c r="E32" s="209">
        <v>39288442.789999999</v>
      </c>
      <c r="F32" s="209">
        <v>39288442.789999999</v>
      </c>
      <c r="G32" s="210">
        <v>40396833.870000012</v>
      </c>
    </row>
    <row r="33" spans="1:7" x14ac:dyDescent="0.25">
      <c r="A33" s="62" t="s">
        <v>604</v>
      </c>
      <c r="B33" s="209">
        <v>6535072.0099999998</v>
      </c>
      <c r="C33" s="209">
        <v>0</v>
      </c>
      <c r="D33" s="210">
        <v>6535072.0099999998</v>
      </c>
      <c r="E33" s="209">
        <v>2419329.7000000002</v>
      </c>
      <c r="F33" s="209">
        <v>2419329.7000000002</v>
      </c>
      <c r="G33" s="210">
        <v>4115742.3099999996</v>
      </c>
    </row>
    <row r="34" spans="1:7" x14ac:dyDescent="0.25">
      <c r="A34" s="62" t="s">
        <v>605</v>
      </c>
      <c r="B34" s="209">
        <v>7498400</v>
      </c>
      <c r="C34" s="209">
        <v>0</v>
      </c>
      <c r="D34" s="210">
        <v>7498400</v>
      </c>
      <c r="E34" s="209">
        <v>3749196</v>
      </c>
      <c r="F34" s="209">
        <v>3749196</v>
      </c>
      <c r="G34" s="210">
        <v>3749204</v>
      </c>
    </row>
    <row r="35" spans="1:7" x14ac:dyDescent="0.25">
      <c r="A35" s="62" t="s">
        <v>606</v>
      </c>
      <c r="B35" s="209">
        <v>4843800</v>
      </c>
      <c r="C35" s="209">
        <v>0</v>
      </c>
      <c r="D35" s="210">
        <v>4843800</v>
      </c>
      <c r="E35" s="209">
        <v>2421900</v>
      </c>
      <c r="F35" s="209">
        <v>2421900</v>
      </c>
      <c r="G35" s="210">
        <v>2421900</v>
      </c>
    </row>
    <row r="36" spans="1:7" x14ac:dyDescent="0.25">
      <c r="A36" s="30" t="s">
        <v>153</v>
      </c>
      <c r="B36" s="48"/>
      <c r="C36" s="48"/>
      <c r="D36" s="48"/>
      <c r="E36" s="48"/>
      <c r="F36" s="48"/>
      <c r="G36" s="48"/>
    </row>
    <row r="37" spans="1:7" x14ac:dyDescent="0.25">
      <c r="A37" s="3" t="s">
        <v>389</v>
      </c>
      <c r="B37" s="4">
        <f>SUM(B38:B55)</f>
        <v>344723280.72000003</v>
      </c>
      <c r="C37" s="4">
        <f t="shared" ref="C37:G37" si="1">SUM(C38:C55)</f>
        <v>44548063.969999991</v>
      </c>
      <c r="D37" s="4">
        <f t="shared" si="1"/>
        <v>389271344.69</v>
      </c>
      <c r="E37" s="4">
        <f t="shared" si="1"/>
        <v>115981025.2</v>
      </c>
      <c r="F37" s="4">
        <f t="shared" si="1"/>
        <v>115981025.2</v>
      </c>
      <c r="G37" s="4">
        <f t="shared" si="1"/>
        <v>273290319.49000001</v>
      </c>
    </row>
    <row r="38" spans="1:7" x14ac:dyDescent="0.25">
      <c r="A38" s="62" t="s">
        <v>581</v>
      </c>
      <c r="B38" s="211">
        <v>2222158.39</v>
      </c>
      <c r="C38" s="211">
        <v>0</v>
      </c>
      <c r="D38" s="212">
        <v>2222158.39</v>
      </c>
      <c r="E38" s="211">
        <v>1069362</v>
      </c>
      <c r="F38" s="211">
        <v>1069362</v>
      </c>
      <c r="G38" s="212">
        <v>1152796.3900000001</v>
      </c>
    </row>
    <row r="39" spans="1:7" x14ac:dyDescent="0.25">
      <c r="A39" s="62" t="s">
        <v>582</v>
      </c>
      <c r="B39" s="211">
        <v>107120</v>
      </c>
      <c r="C39" s="211">
        <v>0</v>
      </c>
      <c r="D39" s="212">
        <v>107120</v>
      </c>
      <c r="E39" s="211">
        <v>56308.800000000003</v>
      </c>
      <c r="F39" s="211">
        <v>56308.800000000003</v>
      </c>
      <c r="G39" s="212">
        <v>50811.199999999997</v>
      </c>
    </row>
    <row r="40" spans="1:7" x14ac:dyDescent="0.25">
      <c r="A40" s="62" t="s">
        <v>584</v>
      </c>
      <c r="B40" s="211">
        <v>41600</v>
      </c>
      <c r="C40" s="211">
        <v>0</v>
      </c>
      <c r="D40" s="212">
        <v>41600</v>
      </c>
      <c r="E40" s="211">
        <v>21036.6</v>
      </c>
      <c r="F40" s="211">
        <v>21036.6</v>
      </c>
      <c r="G40" s="212">
        <v>20563.400000000001</v>
      </c>
    </row>
    <row r="41" spans="1:7" x14ac:dyDescent="0.25">
      <c r="A41" s="62" t="s">
        <v>585</v>
      </c>
      <c r="B41" s="211">
        <v>115000</v>
      </c>
      <c r="C41" s="211">
        <v>0</v>
      </c>
      <c r="D41" s="212">
        <v>115000</v>
      </c>
      <c r="E41" s="211">
        <v>0</v>
      </c>
      <c r="F41" s="211">
        <v>0</v>
      </c>
      <c r="G41" s="212">
        <v>115000</v>
      </c>
    </row>
    <row r="42" spans="1:7" x14ac:dyDescent="0.25">
      <c r="A42" s="62" t="s">
        <v>586</v>
      </c>
      <c r="B42" s="211">
        <v>73000</v>
      </c>
      <c r="C42" s="211">
        <v>0</v>
      </c>
      <c r="D42" s="212">
        <v>73000</v>
      </c>
      <c r="E42" s="211">
        <v>13920</v>
      </c>
      <c r="F42" s="211">
        <v>13920</v>
      </c>
      <c r="G42" s="212">
        <v>59080</v>
      </c>
    </row>
    <row r="43" spans="1:7" x14ac:dyDescent="0.25">
      <c r="A43" s="62" t="s">
        <v>587</v>
      </c>
      <c r="B43" s="211">
        <v>16200000</v>
      </c>
      <c r="C43" s="211">
        <v>2866780</v>
      </c>
      <c r="D43" s="212">
        <v>19066780</v>
      </c>
      <c r="E43" s="211">
        <v>7890936.7800000003</v>
      </c>
      <c r="F43" s="211">
        <v>7890936.7800000003</v>
      </c>
      <c r="G43" s="212">
        <v>11175843.219999999</v>
      </c>
    </row>
    <row r="44" spans="1:7" x14ac:dyDescent="0.25">
      <c r="A44" s="62" t="s">
        <v>589</v>
      </c>
      <c r="B44" s="211">
        <v>131667433.12</v>
      </c>
      <c r="C44" s="211">
        <v>52301080.939999998</v>
      </c>
      <c r="D44" s="212">
        <v>183968514.06</v>
      </c>
      <c r="E44" s="211">
        <v>52462705.68</v>
      </c>
      <c r="F44" s="211">
        <v>52462705.68</v>
      </c>
      <c r="G44" s="212">
        <v>131505808.38</v>
      </c>
    </row>
    <row r="45" spans="1:7" x14ac:dyDescent="0.25">
      <c r="A45" s="62" t="s">
        <v>590</v>
      </c>
      <c r="B45" s="211">
        <v>23566.400000000001</v>
      </c>
      <c r="C45" s="211">
        <v>0</v>
      </c>
      <c r="D45" s="212">
        <v>23566.400000000001</v>
      </c>
      <c r="E45" s="211">
        <v>0</v>
      </c>
      <c r="F45" s="211">
        <v>0</v>
      </c>
      <c r="G45" s="212">
        <v>23566.400000000001</v>
      </c>
    </row>
    <row r="46" spans="1:7" x14ac:dyDescent="0.25">
      <c r="A46" s="62" t="s">
        <v>591</v>
      </c>
      <c r="B46" s="211">
        <v>2053560</v>
      </c>
      <c r="C46" s="211">
        <v>597980</v>
      </c>
      <c r="D46" s="212">
        <v>2651540</v>
      </c>
      <c r="E46" s="211">
        <v>601432.05000000005</v>
      </c>
      <c r="F46" s="211">
        <v>601432.05000000005</v>
      </c>
      <c r="G46" s="212">
        <v>2050107.95</v>
      </c>
    </row>
    <row r="47" spans="1:7" x14ac:dyDescent="0.25">
      <c r="A47" s="62" t="s">
        <v>592</v>
      </c>
      <c r="B47" s="211">
        <v>98293.42</v>
      </c>
      <c r="C47" s="211">
        <v>0</v>
      </c>
      <c r="D47" s="212">
        <v>98293.42</v>
      </c>
      <c r="E47" s="211">
        <v>25821.599999999999</v>
      </c>
      <c r="F47" s="211">
        <v>25821.599999999999</v>
      </c>
      <c r="G47" s="212">
        <v>72471.820000000007</v>
      </c>
    </row>
    <row r="48" spans="1:7" x14ac:dyDescent="0.25">
      <c r="A48" s="62" t="s">
        <v>593</v>
      </c>
      <c r="B48" s="211">
        <v>10705889.300000001</v>
      </c>
      <c r="C48" s="211">
        <v>5780413.79</v>
      </c>
      <c r="D48" s="212">
        <v>16486303.09</v>
      </c>
      <c r="E48" s="211">
        <v>7540430.1399999997</v>
      </c>
      <c r="F48" s="211">
        <v>7540430.1399999997</v>
      </c>
      <c r="G48" s="212">
        <v>8945872.9499999993</v>
      </c>
    </row>
    <row r="49" spans="1:7" x14ac:dyDescent="0.25">
      <c r="A49" s="62" t="s">
        <v>594</v>
      </c>
      <c r="B49" s="211">
        <v>135102292.72</v>
      </c>
      <c r="C49" s="211">
        <v>-3689588.1</v>
      </c>
      <c r="D49" s="212">
        <v>131412704.62</v>
      </c>
      <c r="E49" s="211">
        <v>27605982.870000001</v>
      </c>
      <c r="F49" s="211">
        <v>27605982.870000001</v>
      </c>
      <c r="G49" s="212">
        <v>103806721.75</v>
      </c>
    </row>
    <row r="50" spans="1:7" x14ac:dyDescent="0.25">
      <c r="A50" s="62" t="s">
        <v>595</v>
      </c>
      <c r="B50" s="211">
        <v>1285.44</v>
      </c>
      <c r="C50" s="211">
        <v>0</v>
      </c>
      <c r="D50" s="212">
        <v>1285.44</v>
      </c>
      <c r="E50" s="211">
        <v>0</v>
      </c>
      <c r="F50" s="211">
        <v>0</v>
      </c>
      <c r="G50" s="212">
        <v>1285.44</v>
      </c>
    </row>
    <row r="51" spans="1:7" x14ac:dyDescent="0.25">
      <c r="A51" s="62" t="s">
        <v>596</v>
      </c>
      <c r="B51" s="211">
        <v>27411861.27</v>
      </c>
      <c r="C51" s="211">
        <v>-12392808.130000001</v>
      </c>
      <c r="D51" s="212">
        <v>15019053.139999999</v>
      </c>
      <c r="E51" s="211">
        <v>13828366.359999999</v>
      </c>
      <c r="F51" s="211">
        <v>13828366.359999999</v>
      </c>
      <c r="G51" s="212">
        <v>1190686.7799999993</v>
      </c>
    </row>
    <row r="52" spans="1:7" x14ac:dyDescent="0.25">
      <c r="A52" s="62" t="s">
        <v>597</v>
      </c>
      <c r="B52" s="211">
        <v>2861821.31</v>
      </c>
      <c r="C52" s="211">
        <v>0</v>
      </c>
      <c r="D52" s="212">
        <v>2861821.31</v>
      </c>
      <c r="E52" s="211">
        <v>602688.19999999995</v>
      </c>
      <c r="F52" s="211">
        <v>602688.19999999995</v>
      </c>
      <c r="G52" s="212">
        <v>2259133.1100000003</v>
      </c>
    </row>
    <row r="53" spans="1:7" x14ac:dyDescent="0.25">
      <c r="A53" s="62" t="s">
        <v>599</v>
      </c>
      <c r="B53" s="211">
        <v>406000</v>
      </c>
      <c r="C53" s="211">
        <v>0</v>
      </c>
      <c r="D53" s="212">
        <v>406000</v>
      </c>
      <c r="E53" s="211">
        <v>142610.4</v>
      </c>
      <c r="F53" s="211">
        <v>142610.4</v>
      </c>
      <c r="G53" s="212">
        <v>263389.59999999998</v>
      </c>
    </row>
    <row r="54" spans="1:7" x14ac:dyDescent="0.25">
      <c r="A54" s="62" t="s">
        <v>600</v>
      </c>
      <c r="B54" s="211">
        <v>4077973.35</v>
      </c>
      <c r="C54" s="211">
        <v>3409813.21</v>
      </c>
      <c r="D54" s="212">
        <v>7487786.5600000005</v>
      </c>
      <c r="E54" s="211">
        <v>3565398.2</v>
      </c>
      <c r="F54" s="211">
        <v>3565398.2</v>
      </c>
      <c r="G54" s="212">
        <v>3922388.3600000003</v>
      </c>
    </row>
    <row r="55" spans="1:7" x14ac:dyDescent="0.25">
      <c r="A55" s="62" t="s">
        <v>601</v>
      </c>
      <c r="B55" s="211">
        <v>11554426</v>
      </c>
      <c r="C55" s="211">
        <v>-4325607.74</v>
      </c>
      <c r="D55" s="212">
        <v>7228818.2599999998</v>
      </c>
      <c r="E55" s="211">
        <v>554025.52</v>
      </c>
      <c r="F55" s="211">
        <v>554025.52</v>
      </c>
      <c r="G55" s="212">
        <v>6674792.7400000002</v>
      </c>
    </row>
    <row r="56" spans="1:7" x14ac:dyDescent="0.25">
      <c r="A56" s="30" t="s">
        <v>153</v>
      </c>
      <c r="B56" s="48"/>
      <c r="C56" s="48"/>
      <c r="D56" s="48"/>
      <c r="E56" s="48"/>
      <c r="F56" s="48"/>
      <c r="G56" s="48"/>
    </row>
    <row r="57" spans="1:7" x14ac:dyDescent="0.25">
      <c r="A57" s="3" t="s">
        <v>385</v>
      </c>
      <c r="B57" s="4">
        <f>SUM(B37,B9)</f>
        <v>1110168831.4100001</v>
      </c>
      <c r="C57" s="4">
        <f t="shared" ref="C57:G57" si="2">SUM(C37,C9)</f>
        <v>191643580.07000002</v>
      </c>
      <c r="D57" s="4">
        <f t="shared" si="2"/>
        <v>1301812411.48</v>
      </c>
      <c r="E57" s="4">
        <f t="shared" si="2"/>
        <v>436361220.75999999</v>
      </c>
      <c r="F57" s="4">
        <f t="shared" si="2"/>
        <v>436361220.75999999</v>
      </c>
      <c r="G57" s="4">
        <f t="shared" si="2"/>
        <v>865451190.71999991</v>
      </c>
    </row>
    <row r="58" spans="1:7" x14ac:dyDescent="0.25">
      <c r="A58" s="54"/>
      <c r="B58" s="54"/>
      <c r="C58" s="54"/>
      <c r="D58" s="54"/>
      <c r="E58" s="54"/>
      <c r="F58" s="54"/>
      <c r="G5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6:G37 B9:G9 B56:G57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scale="75" orientation="landscape" horizontalDpi="1200" verticalDpi="1200" r:id="rId1"/>
  <ignoredErrors>
    <ignoredError sqref="B56:G57 B9:G9 B36:G3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L39" sqref="L39"/>
    </sheetView>
  </sheetViews>
  <sheetFormatPr baseColWidth="10" defaultColWidth="11" defaultRowHeight="15" x14ac:dyDescent="0.25"/>
  <cols>
    <col min="1" max="1" width="67.85546875" customWidth="1"/>
    <col min="2" max="2" width="19.42578125" customWidth="1"/>
    <col min="3" max="3" width="18.28515625" customWidth="1"/>
    <col min="4" max="4" width="17.5703125" customWidth="1"/>
    <col min="5" max="6" width="18.42578125" customWidth="1"/>
    <col min="7" max="7" width="17.140625" customWidth="1"/>
  </cols>
  <sheetData>
    <row r="1" spans="1:7" ht="40.9" customHeight="1" x14ac:dyDescent="0.25">
      <c r="A1" s="233" t="s">
        <v>390</v>
      </c>
      <c r="B1" s="234"/>
      <c r="C1" s="234"/>
      <c r="D1" s="234"/>
      <c r="E1" s="234"/>
      <c r="F1" s="234"/>
      <c r="G1" s="234"/>
    </row>
    <row r="2" spans="1:7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8"/>
    </row>
    <row r="3" spans="1:7" x14ac:dyDescent="0.25">
      <c r="A3" s="109" t="s">
        <v>391</v>
      </c>
      <c r="B3" s="110"/>
      <c r="C3" s="110"/>
      <c r="D3" s="110"/>
      <c r="E3" s="110"/>
      <c r="F3" s="110"/>
      <c r="G3" s="111"/>
    </row>
    <row r="4" spans="1:7" x14ac:dyDescent="0.25">
      <c r="A4" s="109" t="s">
        <v>392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22" t="s">
        <v>6</v>
      </c>
      <c r="B7" s="230" t="s">
        <v>304</v>
      </c>
      <c r="C7" s="231"/>
      <c r="D7" s="231"/>
      <c r="E7" s="231"/>
      <c r="F7" s="232"/>
      <c r="G7" s="226" t="s">
        <v>393</v>
      </c>
    </row>
    <row r="8" spans="1:7" ht="30" x14ac:dyDescent="0.25">
      <c r="A8" s="223"/>
      <c r="B8" s="24" t="s">
        <v>306</v>
      </c>
      <c r="C8" s="7" t="s">
        <v>394</v>
      </c>
      <c r="D8" s="24" t="s">
        <v>308</v>
      </c>
      <c r="E8" s="24" t="s">
        <v>192</v>
      </c>
      <c r="F8" s="31" t="s">
        <v>209</v>
      </c>
      <c r="G8" s="225"/>
    </row>
    <row r="9" spans="1:7" ht="16.5" customHeight="1" x14ac:dyDescent="0.25">
      <c r="A9" s="25" t="s">
        <v>395</v>
      </c>
      <c r="B9" s="203">
        <v>765445550.69000006</v>
      </c>
      <c r="C9" s="203">
        <v>147095516.09999999</v>
      </c>
      <c r="D9" s="203">
        <v>912541066.79000008</v>
      </c>
      <c r="E9" s="203">
        <v>320380195.56</v>
      </c>
      <c r="F9" s="203">
        <v>320380195.56</v>
      </c>
      <c r="G9" s="203">
        <v>592160871.23000002</v>
      </c>
    </row>
    <row r="10" spans="1:7" ht="15" customHeight="1" x14ac:dyDescent="0.25">
      <c r="A10" s="57" t="s">
        <v>396</v>
      </c>
      <c r="B10" s="204">
        <v>359344802.75999999</v>
      </c>
      <c r="C10" s="204">
        <v>21498865.359999999</v>
      </c>
      <c r="D10" s="204">
        <v>380843668.12000006</v>
      </c>
      <c r="E10" s="204">
        <v>144037682.25999999</v>
      </c>
      <c r="F10" s="204">
        <v>144037682.25999999</v>
      </c>
      <c r="G10" s="204">
        <v>236805985.86000001</v>
      </c>
    </row>
    <row r="11" spans="1:7" x14ac:dyDescent="0.25">
      <c r="A11" s="76" t="s">
        <v>397</v>
      </c>
      <c r="B11" s="205">
        <v>14054369.33</v>
      </c>
      <c r="C11" s="205">
        <v>0</v>
      </c>
      <c r="D11" s="204">
        <v>14054369.33</v>
      </c>
      <c r="E11" s="205">
        <v>5654189.3499999996</v>
      </c>
      <c r="F11" s="205">
        <v>5654189.3499999996</v>
      </c>
      <c r="G11" s="204">
        <v>8400179.9800000004</v>
      </c>
    </row>
    <row r="12" spans="1:7" x14ac:dyDescent="0.25">
      <c r="A12" s="76" t="s">
        <v>398</v>
      </c>
      <c r="B12" s="205">
        <v>966648.37</v>
      </c>
      <c r="C12" s="205">
        <v>0</v>
      </c>
      <c r="D12" s="204">
        <v>966648.37</v>
      </c>
      <c r="E12" s="205">
        <v>373963.47</v>
      </c>
      <c r="F12" s="205">
        <v>373963.47</v>
      </c>
      <c r="G12" s="204">
        <v>592684.9</v>
      </c>
    </row>
    <row r="13" spans="1:7" x14ac:dyDescent="0.25">
      <c r="A13" s="76" t="s">
        <v>399</v>
      </c>
      <c r="B13" s="205">
        <v>82206851.219999999</v>
      </c>
      <c r="C13" s="205">
        <v>4763413.26</v>
      </c>
      <c r="D13" s="204">
        <v>86970264.480000004</v>
      </c>
      <c r="E13" s="205">
        <v>31741186.359999999</v>
      </c>
      <c r="F13" s="205">
        <v>31741186.359999999</v>
      </c>
      <c r="G13" s="204">
        <v>55229078.120000005</v>
      </c>
    </row>
    <row r="14" spans="1:7" x14ac:dyDescent="0.25">
      <c r="A14" s="76" t="s">
        <v>400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</row>
    <row r="15" spans="1:7" x14ac:dyDescent="0.25">
      <c r="A15" s="76" t="s">
        <v>401</v>
      </c>
      <c r="B15" s="205">
        <v>94526651.980000004</v>
      </c>
      <c r="C15" s="205">
        <v>7451890.8799999999</v>
      </c>
      <c r="D15" s="204">
        <v>101978542.86</v>
      </c>
      <c r="E15" s="205">
        <v>47499891.18</v>
      </c>
      <c r="F15" s="205">
        <v>47499891.18</v>
      </c>
      <c r="G15" s="204">
        <v>54478651.68</v>
      </c>
    </row>
    <row r="16" spans="1:7" x14ac:dyDescent="0.25">
      <c r="A16" s="76" t="s">
        <v>402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</row>
    <row r="17" spans="1:7" x14ac:dyDescent="0.25">
      <c r="A17" s="76" t="s">
        <v>403</v>
      </c>
      <c r="B17" s="205">
        <v>73245737.390000001</v>
      </c>
      <c r="C17" s="205">
        <v>-3071607.74</v>
      </c>
      <c r="D17" s="204">
        <v>70174129.650000006</v>
      </c>
      <c r="E17" s="205">
        <v>21495430.93</v>
      </c>
      <c r="F17" s="205">
        <v>21495430.93</v>
      </c>
      <c r="G17" s="204">
        <v>48678698.720000006</v>
      </c>
    </row>
    <row r="18" spans="1:7" x14ac:dyDescent="0.25">
      <c r="A18" s="76" t="s">
        <v>404</v>
      </c>
      <c r="B18" s="205">
        <v>94344544.469999999</v>
      </c>
      <c r="C18" s="205">
        <v>12355168.960000001</v>
      </c>
      <c r="D18" s="204">
        <v>106699713.43000001</v>
      </c>
      <c r="E18" s="205">
        <v>37273020.969999999</v>
      </c>
      <c r="F18" s="205">
        <v>37273020.969999999</v>
      </c>
      <c r="G18" s="204">
        <v>69426692.460000008</v>
      </c>
    </row>
    <row r="19" spans="1:7" x14ac:dyDescent="0.25">
      <c r="A19" s="57" t="s">
        <v>405</v>
      </c>
      <c r="B19" s="204">
        <v>255614305.34000003</v>
      </c>
      <c r="C19" s="204">
        <v>117262041.80999999</v>
      </c>
      <c r="D19" s="204">
        <v>372876347.15000004</v>
      </c>
      <c r="E19" s="204">
        <v>110309081.81999999</v>
      </c>
      <c r="F19" s="204">
        <v>110309081.81999999</v>
      </c>
      <c r="G19" s="204">
        <v>262567265.33000001</v>
      </c>
    </row>
    <row r="20" spans="1:7" x14ac:dyDescent="0.25">
      <c r="A20" s="76" t="s">
        <v>406</v>
      </c>
      <c r="B20" s="205">
        <v>0</v>
      </c>
      <c r="C20" s="205">
        <v>88532.07</v>
      </c>
      <c r="D20" s="204">
        <v>88532.07</v>
      </c>
      <c r="E20" s="205">
        <v>0</v>
      </c>
      <c r="F20" s="205">
        <v>0</v>
      </c>
      <c r="G20" s="204">
        <v>88532.07</v>
      </c>
    </row>
    <row r="21" spans="1:7" x14ac:dyDescent="0.25">
      <c r="A21" s="76" t="s">
        <v>407</v>
      </c>
      <c r="B21" s="205">
        <v>184702210.61000001</v>
      </c>
      <c r="C21" s="205">
        <v>105329309.73999999</v>
      </c>
      <c r="D21" s="204">
        <v>290031520.35000002</v>
      </c>
      <c r="E21" s="205">
        <v>91113181.790000007</v>
      </c>
      <c r="F21" s="205">
        <v>91113181.790000007</v>
      </c>
      <c r="G21" s="204">
        <v>198918338.56</v>
      </c>
    </row>
    <row r="22" spans="1:7" x14ac:dyDescent="0.25">
      <c r="A22" s="76" t="s">
        <v>408</v>
      </c>
      <c r="B22" s="204">
        <v>0</v>
      </c>
      <c r="C22" s="204">
        <v>0</v>
      </c>
      <c r="D22" s="204">
        <v>0</v>
      </c>
      <c r="E22" s="204">
        <v>0</v>
      </c>
      <c r="F22" s="204">
        <v>0</v>
      </c>
      <c r="G22" s="204">
        <v>0</v>
      </c>
    </row>
    <row r="23" spans="1:7" x14ac:dyDescent="0.25">
      <c r="A23" s="76" t="s">
        <v>409</v>
      </c>
      <c r="B23" s="205">
        <v>12414222.800000001</v>
      </c>
      <c r="C23" s="205">
        <v>1000000</v>
      </c>
      <c r="D23" s="204">
        <v>13414222.800000001</v>
      </c>
      <c r="E23" s="205">
        <v>5840209.6799999997</v>
      </c>
      <c r="F23" s="205">
        <v>5840209.6799999997</v>
      </c>
      <c r="G23" s="204">
        <v>7574013.120000001</v>
      </c>
    </row>
    <row r="24" spans="1:7" x14ac:dyDescent="0.25">
      <c r="A24" s="76" t="s">
        <v>410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</row>
    <row r="25" spans="1:7" x14ac:dyDescent="0.25">
      <c r="A25" s="76" t="s">
        <v>411</v>
      </c>
      <c r="B25" s="204">
        <v>0</v>
      </c>
      <c r="C25" s="204">
        <v>0</v>
      </c>
      <c r="D25" s="204">
        <v>0</v>
      </c>
      <c r="E25" s="204">
        <v>0</v>
      </c>
      <c r="F25" s="204">
        <v>0</v>
      </c>
      <c r="G25" s="204">
        <v>0</v>
      </c>
    </row>
    <row r="26" spans="1:7" x14ac:dyDescent="0.25">
      <c r="A26" s="76" t="s">
        <v>412</v>
      </c>
      <c r="B26" s="205">
        <v>58497871.93</v>
      </c>
      <c r="C26" s="205">
        <v>10844200</v>
      </c>
      <c r="D26" s="204">
        <v>69342071.930000007</v>
      </c>
      <c r="E26" s="205">
        <v>13355690.35</v>
      </c>
      <c r="F26" s="205">
        <v>13355690.35</v>
      </c>
      <c r="G26" s="204">
        <v>55986381.580000006</v>
      </c>
    </row>
    <row r="27" spans="1:7" x14ac:dyDescent="0.25">
      <c r="A27" s="57" t="s">
        <v>413</v>
      </c>
      <c r="B27" s="204">
        <v>55999498.850000001</v>
      </c>
      <c r="C27" s="204">
        <v>4259004</v>
      </c>
      <c r="D27" s="204">
        <v>60258502.850000001</v>
      </c>
      <c r="E27" s="204">
        <v>18154562.990000002</v>
      </c>
      <c r="F27" s="204">
        <v>18154562.990000002</v>
      </c>
      <c r="G27" s="204">
        <v>42103939.859999999</v>
      </c>
    </row>
    <row r="28" spans="1:7" x14ac:dyDescent="0.25">
      <c r="A28" s="79" t="s">
        <v>414</v>
      </c>
      <c r="B28" s="205">
        <v>44473346.530000001</v>
      </c>
      <c r="C28" s="205">
        <v>1000000</v>
      </c>
      <c r="D28" s="204">
        <v>45473346.530000001</v>
      </c>
      <c r="E28" s="205">
        <v>13964781.5</v>
      </c>
      <c r="F28" s="205">
        <v>13964781.5</v>
      </c>
      <c r="G28" s="204">
        <v>31508565.030000001</v>
      </c>
    </row>
    <row r="29" spans="1:7" x14ac:dyDescent="0.25">
      <c r="A29" s="76" t="s">
        <v>415</v>
      </c>
      <c r="B29" s="204">
        <v>0</v>
      </c>
      <c r="C29" s="204">
        <v>0</v>
      </c>
      <c r="D29" s="204">
        <v>0</v>
      </c>
      <c r="E29" s="204">
        <v>0</v>
      </c>
      <c r="F29" s="204">
        <v>0</v>
      </c>
      <c r="G29" s="204">
        <v>0</v>
      </c>
    </row>
    <row r="30" spans="1:7" x14ac:dyDescent="0.25">
      <c r="A30" s="76" t="s">
        <v>416</v>
      </c>
      <c r="B30" s="204">
        <v>0</v>
      </c>
      <c r="C30" s="204">
        <v>0</v>
      </c>
      <c r="D30" s="204">
        <v>0</v>
      </c>
      <c r="E30" s="204">
        <v>0</v>
      </c>
      <c r="F30" s="204">
        <v>0</v>
      </c>
      <c r="G30" s="204">
        <v>0</v>
      </c>
    </row>
    <row r="31" spans="1:7" x14ac:dyDescent="0.25">
      <c r="A31" s="76" t="s">
        <v>417</v>
      </c>
      <c r="B31" s="204">
        <v>0</v>
      </c>
      <c r="C31" s="204">
        <v>0</v>
      </c>
      <c r="D31" s="204">
        <v>0</v>
      </c>
      <c r="E31" s="204">
        <v>0</v>
      </c>
      <c r="F31" s="204">
        <v>0</v>
      </c>
      <c r="G31" s="204">
        <v>0</v>
      </c>
    </row>
    <row r="32" spans="1:7" x14ac:dyDescent="0.25">
      <c r="A32" s="76" t="s">
        <v>418</v>
      </c>
      <c r="B32" s="204">
        <v>0</v>
      </c>
      <c r="C32" s="204">
        <v>0</v>
      </c>
      <c r="D32" s="204">
        <v>0</v>
      </c>
      <c r="E32" s="204">
        <v>0</v>
      </c>
      <c r="F32" s="204">
        <v>0</v>
      </c>
      <c r="G32" s="204">
        <v>0</v>
      </c>
    </row>
    <row r="33" spans="1:7" ht="14.45" customHeight="1" x14ac:dyDescent="0.25">
      <c r="A33" s="76" t="s">
        <v>419</v>
      </c>
      <c r="B33" s="204">
        <v>0</v>
      </c>
      <c r="C33" s="204">
        <v>0</v>
      </c>
      <c r="D33" s="204">
        <v>0</v>
      </c>
      <c r="E33" s="204">
        <v>0</v>
      </c>
      <c r="F33" s="204">
        <v>0</v>
      </c>
      <c r="G33" s="204">
        <v>0</v>
      </c>
    </row>
    <row r="34" spans="1:7" ht="14.45" customHeight="1" x14ac:dyDescent="0.25">
      <c r="A34" s="76" t="s">
        <v>420</v>
      </c>
      <c r="B34" s="205">
        <v>0</v>
      </c>
      <c r="C34" s="205">
        <v>436624</v>
      </c>
      <c r="D34" s="204">
        <v>436624</v>
      </c>
      <c r="E34" s="205">
        <v>6728</v>
      </c>
      <c r="F34" s="205">
        <v>6728</v>
      </c>
      <c r="G34" s="204">
        <v>429896</v>
      </c>
    </row>
    <row r="35" spans="1:7" ht="14.45" customHeight="1" x14ac:dyDescent="0.25">
      <c r="A35" s="76" t="s">
        <v>421</v>
      </c>
      <c r="B35" s="205">
        <v>11526152.32</v>
      </c>
      <c r="C35" s="205">
        <v>2822380</v>
      </c>
      <c r="D35" s="204">
        <v>14348532.32</v>
      </c>
      <c r="E35" s="205">
        <v>4183053.49</v>
      </c>
      <c r="F35" s="205">
        <v>4183053.49</v>
      </c>
      <c r="G35" s="204">
        <v>10165478.83</v>
      </c>
    </row>
    <row r="36" spans="1:7" ht="14.45" customHeight="1" x14ac:dyDescent="0.25">
      <c r="A36" s="76" t="s">
        <v>422</v>
      </c>
      <c r="B36" s="204">
        <v>0</v>
      </c>
      <c r="C36" s="204">
        <v>0</v>
      </c>
      <c r="D36" s="204">
        <v>0</v>
      </c>
      <c r="E36" s="204">
        <v>0</v>
      </c>
      <c r="F36" s="204">
        <v>0</v>
      </c>
      <c r="G36" s="204">
        <v>0</v>
      </c>
    </row>
    <row r="37" spans="1:7" ht="14.45" customHeight="1" x14ac:dyDescent="0.25">
      <c r="A37" s="58" t="s">
        <v>423</v>
      </c>
      <c r="B37" s="204">
        <v>94486943.739999995</v>
      </c>
      <c r="C37" s="204">
        <v>4075604.93</v>
      </c>
      <c r="D37" s="204">
        <v>98562548.670000002</v>
      </c>
      <c r="E37" s="204">
        <v>47878868.490000002</v>
      </c>
      <c r="F37" s="204">
        <v>47878868.490000002</v>
      </c>
      <c r="G37" s="204">
        <v>50683680.18</v>
      </c>
    </row>
    <row r="38" spans="1:7" x14ac:dyDescent="0.25">
      <c r="A38" s="79" t="s">
        <v>424</v>
      </c>
      <c r="B38" s="204">
        <v>0</v>
      </c>
      <c r="C38" s="204">
        <v>0</v>
      </c>
      <c r="D38" s="204">
        <v>0</v>
      </c>
      <c r="E38" s="204">
        <v>0</v>
      </c>
      <c r="F38" s="204">
        <v>0</v>
      </c>
      <c r="G38" s="204">
        <v>0</v>
      </c>
    </row>
    <row r="39" spans="1:7" ht="30" x14ac:dyDescent="0.25">
      <c r="A39" s="79" t="s">
        <v>425</v>
      </c>
      <c r="B39" s="205">
        <v>94486943.739999995</v>
      </c>
      <c r="C39" s="205">
        <v>4075604.93</v>
      </c>
      <c r="D39" s="204">
        <v>98562548.670000002</v>
      </c>
      <c r="E39" s="205">
        <v>47878868.490000002</v>
      </c>
      <c r="F39" s="205">
        <v>47878868.490000002</v>
      </c>
      <c r="G39" s="204">
        <v>50683680.18</v>
      </c>
    </row>
    <row r="40" spans="1:7" x14ac:dyDescent="0.25">
      <c r="A40" s="79" t="s">
        <v>426</v>
      </c>
      <c r="B40" s="204">
        <v>0</v>
      </c>
      <c r="C40" s="204">
        <v>0</v>
      </c>
      <c r="D40" s="204">
        <v>0</v>
      </c>
      <c r="E40" s="204">
        <v>0</v>
      </c>
      <c r="F40" s="204">
        <v>0</v>
      </c>
      <c r="G40" s="204">
        <v>0</v>
      </c>
    </row>
    <row r="41" spans="1:7" x14ac:dyDescent="0.25">
      <c r="A41" s="79" t="s">
        <v>427</v>
      </c>
      <c r="B41" s="204">
        <v>0</v>
      </c>
      <c r="C41" s="204">
        <v>0</v>
      </c>
      <c r="D41" s="204">
        <v>0</v>
      </c>
      <c r="E41" s="204">
        <v>0</v>
      </c>
      <c r="F41" s="204">
        <v>0</v>
      </c>
      <c r="G41" s="204">
        <v>0</v>
      </c>
    </row>
    <row r="42" spans="1:7" x14ac:dyDescent="0.25">
      <c r="A42" s="79"/>
      <c r="B42" s="204"/>
      <c r="C42" s="204"/>
      <c r="D42" s="204"/>
      <c r="E42" s="204"/>
      <c r="F42" s="204"/>
      <c r="G42" s="204"/>
    </row>
    <row r="43" spans="1:7" x14ac:dyDescent="0.25">
      <c r="A43" s="3" t="s">
        <v>428</v>
      </c>
      <c r="B43" s="206">
        <v>344723280.71999997</v>
      </c>
      <c r="C43" s="206">
        <v>44548063.969999999</v>
      </c>
      <c r="D43" s="206">
        <v>389271344.69</v>
      </c>
      <c r="E43" s="206">
        <v>115981025.2</v>
      </c>
      <c r="F43" s="206">
        <v>115981025.2</v>
      </c>
      <c r="G43" s="206">
        <v>273290319.49000001</v>
      </c>
    </row>
    <row r="44" spans="1:7" x14ac:dyDescent="0.25">
      <c r="A44" s="57" t="s">
        <v>396</v>
      </c>
      <c r="B44" s="204">
        <v>193877857.57000002</v>
      </c>
      <c r="C44" s="204">
        <v>41859258.279999994</v>
      </c>
      <c r="D44" s="204">
        <v>235737115.85000002</v>
      </c>
      <c r="E44" s="204">
        <v>79604670.340000004</v>
      </c>
      <c r="F44" s="204">
        <v>79604670.340000004</v>
      </c>
      <c r="G44" s="204">
        <v>156132445.51000002</v>
      </c>
    </row>
    <row r="45" spans="1:7" x14ac:dyDescent="0.25">
      <c r="A45" s="79" t="s">
        <v>397</v>
      </c>
      <c r="B45" s="205">
        <v>2222158.39</v>
      </c>
      <c r="C45" s="205">
        <v>0</v>
      </c>
      <c r="D45" s="204">
        <v>2222158.39</v>
      </c>
      <c r="E45" s="205">
        <v>1069362</v>
      </c>
      <c r="F45" s="205">
        <v>1069362</v>
      </c>
      <c r="G45" s="204">
        <v>1152796.3900000001</v>
      </c>
    </row>
    <row r="46" spans="1:7" x14ac:dyDescent="0.25">
      <c r="A46" s="79" t="s">
        <v>398</v>
      </c>
      <c r="B46" s="205">
        <v>73000</v>
      </c>
      <c r="C46" s="205">
        <v>0</v>
      </c>
      <c r="D46" s="204">
        <v>73000</v>
      </c>
      <c r="E46" s="205">
        <v>13920</v>
      </c>
      <c r="F46" s="205">
        <v>13920</v>
      </c>
      <c r="G46" s="204">
        <v>59080</v>
      </c>
    </row>
    <row r="47" spans="1:7" x14ac:dyDescent="0.25">
      <c r="A47" s="79" t="s">
        <v>399</v>
      </c>
      <c r="B47" s="205">
        <v>11661546</v>
      </c>
      <c r="C47" s="205">
        <v>-4325607.74</v>
      </c>
      <c r="D47" s="204">
        <v>7335938.2599999998</v>
      </c>
      <c r="E47" s="205">
        <v>610334.31999999995</v>
      </c>
      <c r="F47" s="205">
        <v>610334.31999999995</v>
      </c>
      <c r="G47" s="204">
        <v>6725603.9399999995</v>
      </c>
    </row>
    <row r="48" spans="1:7" x14ac:dyDescent="0.25">
      <c r="A48" s="79" t="s">
        <v>400</v>
      </c>
      <c r="B48" s="204">
        <v>0</v>
      </c>
      <c r="C48" s="204">
        <v>0</v>
      </c>
      <c r="D48" s="204">
        <v>0</v>
      </c>
      <c r="E48" s="204">
        <v>0</v>
      </c>
      <c r="F48" s="204">
        <v>0</v>
      </c>
      <c r="G48" s="204">
        <v>0</v>
      </c>
    </row>
    <row r="49" spans="1:7" x14ac:dyDescent="0.25">
      <c r="A49" s="79" t="s">
        <v>401</v>
      </c>
      <c r="B49" s="205">
        <v>16200000</v>
      </c>
      <c r="C49" s="205">
        <v>2866780</v>
      </c>
      <c r="D49" s="204">
        <v>19066780</v>
      </c>
      <c r="E49" s="205">
        <v>7890936.7800000003</v>
      </c>
      <c r="F49" s="205">
        <v>7890936.7800000003</v>
      </c>
      <c r="G49" s="204">
        <v>11175843.219999999</v>
      </c>
    </row>
    <row r="50" spans="1:7" x14ac:dyDescent="0.25">
      <c r="A50" s="79" t="s">
        <v>402</v>
      </c>
      <c r="B50" s="204">
        <v>0</v>
      </c>
      <c r="C50" s="204">
        <v>0</v>
      </c>
      <c r="D50" s="204">
        <v>0</v>
      </c>
      <c r="E50" s="204">
        <v>0</v>
      </c>
      <c r="F50" s="204">
        <v>0</v>
      </c>
      <c r="G50" s="204">
        <v>0</v>
      </c>
    </row>
    <row r="51" spans="1:7" x14ac:dyDescent="0.25">
      <c r="A51" s="79" t="s">
        <v>403</v>
      </c>
      <c r="B51" s="205">
        <v>135860406.47</v>
      </c>
      <c r="C51" s="205">
        <v>55710894.149999999</v>
      </c>
      <c r="D51" s="204">
        <v>191571300.62</v>
      </c>
      <c r="E51" s="205">
        <v>56028103.880000003</v>
      </c>
      <c r="F51" s="205">
        <v>56028103.880000003</v>
      </c>
      <c r="G51" s="204">
        <v>135543196.74000001</v>
      </c>
    </row>
    <row r="52" spans="1:7" x14ac:dyDescent="0.25">
      <c r="A52" s="79" t="s">
        <v>404</v>
      </c>
      <c r="B52" s="205">
        <v>27860746.710000001</v>
      </c>
      <c r="C52" s="205">
        <v>-12392808.130000001</v>
      </c>
      <c r="D52" s="204">
        <v>15467938.58</v>
      </c>
      <c r="E52" s="205">
        <v>13992013.359999999</v>
      </c>
      <c r="F52" s="205">
        <v>13992013.359999999</v>
      </c>
      <c r="G52" s="204">
        <v>1475925.2200000007</v>
      </c>
    </row>
    <row r="53" spans="1:7" x14ac:dyDescent="0.25">
      <c r="A53" s="57" t="s">
        <v>405</v>
      </c>
      <c r="B53" s="204">
        <v>147960035.44</v>
      </c>
      <c r="C53" s="204">
        <v>2090825.6900000013</v>
      </c>
      <c r="D53" s="204">
        <v>150050861.13</v>
      </c>
      <c r="E53" s="204">
        <v>35180326.659999996</v>
      </c>
      <c r="F53" s="204">
        <v>35180326.659999996</v>
      </c>
      <c r="G53" s="204">
        <v>114870534.47000001</v>
      </c>
    </row>
    <row r="54" spans="1:7" x14ac:dyDescent="0.25">
      <c r="A54" s="79" t="s">
        <v>406</v>
      </c>
      <c r="B54" s="205">
        <v>0</v>
      </c>
      <c r="C54" s="205">
        <v>16378845.810000001</v>
      </c>
      <c r="D54" s="204">
        <v>16378845.810000001</v>
      </c>
      <c r="E54" s="205">
        <v>16378681.689999999</v>
      </c>
      <c r="F54" s="205">
        <v>16378681.689999999</v>
      </c>
      <c r="G54" s="204">
        <v>164.12000000104308</v>
      </c>
    </row>
    <row r="55" spans="1:7" x14ac:dyDescent="0.25">
      <c r="A55" s="79" t="s">
        <v>407</v>
      </c>
      <c r="B55" s="205">
        <v>145808182.02000001</v>
      </c>
      <c r="C55" s="205">
        <v>-14288020.119999999</v>
      </c>
      <c r="D55" s="204">
        <v>131520161.90000001</v>
      </c>
      <c r="E55" s="205">
        <v>18767731.32</v>
      </c>
      <c r="F55" s="205">
        <v>18767731.32</v>
      </c>
      <c r="G55" s="204">
        <v>112752430.58000001</v>
      </c>
    </row>
    <row r="56" spans="1:7" x14ac:dyDescent="0.25">
      <c r="A56" s="79" t="s">
        <v>408</v>
      </c>
      <c r="B56" s="204">
        <v>0</v>
      </c>
      <c r="C56" s="204">
        <v>0</v>
      </c>
      <c r="D56" s="204">
        <v>0</v>
      </c>
      <c r="E56" s="204">
        <v>0</v>
      </c>
      <c r="F56" s="204">
        <v>0</v>
      </c>
      <c r="G56" s="204">
        <v>0</v>
      </c>
    </row>
    <row r="57" spans="1:7" x14ac:dyDescent="0.25">
      <c r="A57" s="80" t="s">
        <v>409</v>
      </c>
      <c r="B57" s="205">
        <v>98293.42</v>
      </c>
      <c r="C57" s="205">
        <v>0</v>
      </c>
      <c r="D57" s="204">
        <v>98293.42</v>
      </c>
      <c r="E57" s="205">
        <v>25821.599999999999</v>
      </c>
      <c r="F57" s="205">
        <v>25821.599999999999</v>
      </c>
      <c r="G57" s="204">
        <v>72471.820000000007</v>
      </c>
    </row>
    <row r="58" spans="1:7" x14ac:dyDescent="0.25">
      <c r="A58" s="79" t="s">
        <v>410</v>
      </c>
      <c r="B58" s="204">
        <v>0</v>
      </c>
      <c r="C58" s="204">
        <v>0</v>
      </c>
      <c r="D58" s="204">
        <v>0</v>
      </c>
      <c r="E58" s="204">
        <v>0</v>
      </c>
      <c r="F58" s="204">
        <v>0</v>
      </c>
      <c r="G58" s="204">
        <v>0</v>
      </c>
    </row>
    <row r="59" spans="1:7" x14ac:dyDescent="0.25">
      <c r="A59" s="79" t="s">
        <v>411</v>
      </c>
      <c r="B59" s="204">
        <v>0</v>
      </c>
      <c r="C59" s="204">
        <v>0</v>
      </c>
      <c r="D59" s="204">
        <v>0</v>
      </c>
      <c r="E59" s="204">
        <v>0</v>
      </c>
      <c r="F59" s="204">
        <v>0</v>
      </c>
      <c r="G59" s="204">
        <v>0</v>
      </c>
    </row>
    <row r="60" spans="1:7" x14ac:dyDescent="0.25">
      <c r="A60" s="79" t="s">
        <v>412</v>
      </c>
      <c r="B60" s="205">
        <v>2053560</v>
      </c>
      <c r="C60" s="205">
        <v>0</v>
      </c>
      <c r="D60" s="204">
        <v>2053560</v>
      </c>
      <c r="E60" s="205">
        <v>8092.05</v>
      </c>
      <c r="F60" s="205">
        <v>8092.05</v>
      </c>
      <c r="G60" s="204">
        <v>2045467.95</v>
      </c>
    </row>
    <row r="61" spans="1:7" x14ac:dyDescent="0.25">
      <c r="A61" s="57" t="s">
        <v>413</v>
      </c>
      <c r="B61" s="204">
        <v>2885387.71</v>
      </c>
      <c r="C61" s="204">
        <v>597980</v>
      </c>
      <c r="D61" s="204">
        <v>3483367.71</v>
      </c>
      <c r="E61" s="204">
        <v>1196028.2</v>
      </c>
      <c r="F61" s="204">
        <v>1196028.2</v>
      </c>
      <c r="G61" s="204">
        <v>2287339.5100000002</v>
      </c>
    </row>
    <row r="62" spans="1:7" x14ac:dyDescent="0.25">
      <c r="A62" s="79" t="s">
        <v>414</v>
      </c>
      <c r="B62" s="205">
        <v>23566.400000000001</v>
      </c>
      <c r="C62" s="205">
        <v>0</v>
      </c>
      <c r="D62" s="204">
        <v>23566.400000000001</v>
      </c>
      <c r="E62" s="205">
        <v>0</v>
      </c>
      <c r="F62" s="205">
        <v>0</v>
      </c>
      <c r="G62" s="204">
        <v>23566.400000000001</v>
      </c>
    </row>
    <row r="63" spans="1:7" x14ac:dyDescent="0.25">
      <c r="A63" s="79" t="s">
        <v>415</v>
      </c>
      <c r="B63" s="204">
        <v>0</v>
      </c>
      <c r="C63" s="204">
        <v>0</v>
      </c>
      <c r="D63" s="204">
        <v>0</v>
      </c>
      <c r="E63" s="204">
        <v>0</v>
      </c>
      <c r="F63" s="204">
        <v>0</v>
      </c>
      <c r="G63" s="204">
        <v>0</v>
      </c>
    </row>
    <row r="64" spans="1:7" x14ac:dyDescent="0.25">
      <c r="A64" s="79" t="s">
        <v>416</v>
      </c>
      <c r="B64" s="204">
        <v>0</v>
      </c>
      <c r="C64" s="204">
        <v>0</v>
      </c>
      <c r="D64" s="204">
        <v>0</v>
      </c>
      <c r="E64" s="204">
        <v>0</v>
      </c>
      <c r="F64" s="204">
        <v>0</v>
      </c>
      <c r="G64" s="204">
        <v>0</v>
      </c>
    </row>
    <row r="65" spans="1:7" x14ac:dyDescent="0.25">
      <c r="A65" s="79" t="s">
        <v>417</v>
      </c>
      <c r="B65" s="204">
        <v>0</v>
      </c>
      <c r="C65" s="204">
        <v>0</v>
      </c>
      <c r="D65" s="204">
        <v>0</v>
      </c>
      <c r="E65" s="204">
        <v>0</v>
      </c>
      <c r="F65" s="204">
        <v>0</v>
      </c>
      <c r="G65" s="204">
        <v>0</v>
      </c>
    </row>
    <row r="66" spans="1:7" x14ac:dyDescent="0.25">
      <c r="A66" s="79" t="s">
        <v>418</v>
      </c>
      <c r="B66" s="204">
        <v>0</v>
      </c>
      <c r="C66" s="204">
        <v>0</v>
      </c>
      <c r="D66" s="204">
        <v>0</v>
      </c>
      <c r="E66" s="204">
        <v>0</v>
      </c>
      <c r="F66" s="204">
        <v>0</v>
      </c>
      <c r="G66" s="204">
        <v>0</v>
      </c>
    </row>
    <row r="67" spans="1:7" x14ac:dyDescent="0.25">
      <c r="A67" s="79" t="s">
        <v>419</v>
      </c>
      <c r="B67" s="204">
        <v>0</v>
      </c>
      <c r="C67" s="204">
        <v>0</v>
      </c>
      <c r="D67" s="204">
        <v>0</v>
      </c>
      <c r="E67" s="204">
        <v>0</v>
      </c>
      <c r="F67" s="204">
        <v>0</v>
      </c>
      <c r="G67" s="204">
        <v>0</v>
      </c>
    </row>
    <row r="68" spans="1:7" x14ac:dyDescent="0.25">
      <c r="A68" s="79" t="s">
        <v>420</v>
      </c>
      <c r="B68" s="205">
        <v>0</v>
      </c>
      <c r="C68" s="205">
        <v>597980</v>
      </c>
      <c r="D68" s="204">
        <v>597980</v>
      </c>
      <c r="E68" s="205">
        <v>593340</v>
      </c>
      <c r="F68" s="205">
        <v>593340</v>
      </c>
      <c r="G68" s="204">
        <v>4640</v>
      </c>
    </row>
    <row r="69" spans="1:7" x14ac:dyDescent="0.25">
      <c r="A69" s="79" t="s">
        <v>421</v>
      </c>
      <c r="B69" s="205">
        <v>2861821.31</v>
      </c>
      <c r="C69" s="205">
        <v>0</v>
      </c>
      <c r="D69" s="204">
        <v>2861821.31</v>
      </c>
      <c r="E69" s="205">
        <v>602688.19999999995</v>
      </c>
      <c r="F69" s="205">
        <v>602688.19999999995</v>
      </c>
      <c r="G69" s="204">
        <v>2259133.1100000003</v>
      </c>
    </row>
    <row r="70" spans="1:7" x14ac:dyDescent="0.25">
      <c r="A70" s="79" t="s">
        <v>422</v>
      </c>
      <c r="B70" s="204">
        <v>0</v>
      </c>
      <c r="C70" s="204">
        <v>0</v>
      </c>
      <c r="D70" s="204">
        <v>0</v>
      </c>
      <c r="E70" s="204">
        <v>0</v>
      </c>
      <c r="F70" s="204">
        <v>0</v>
      </c>
      <c r="G70" s="204">
        <v>0</v>
      </c>
    </row>
    <row r="71" spans="1:7" x14ac:dyDescent="0.25">
      <c r="A71" s="58" t="s">
        <v>423</v>
      </c>
      <c r="B71" s="207">
        <v>0</v>
      </c>
      <c r="C71" s="207">
        <v>0</v>
      </c>
      <c r="D71" s="207">
        <v>0</v>
      </c>
      <c r="E71" s="207">
        <v>0</v>
      </c>
      <c r="F71" s="207">
        <v>0</v>
      </c>
      <c r="G71" s="207">
        <v>0</v>
      </c>
    </row>
    <row r="72" spans="1:7" x14ac:dyDescent="0.25">
      <c r="A72" s="79" t="s">
        <v>424</v>
      </c>
      <c r="B72" s="204">
        <v>0</v>
      </c>
      <c r="C72" s="204">
        <v>0</v>
      </c>
      <c r="D72" s="204">
        <v>0</v>
      </c>
      <c r="E72" s="204">
        <v>0</v>
      </c>
      <c r="F72" s="204">
        <v>0</v>
      </c>
      <c r="G72" s="204">
        <v>0</v>
      </c>
    </row>
    <row r="73" spans="1:7" ht="30" x14ac:dyDescent="0.25">
      <c r="A73" s="79" t="s">
        <v>425</v>
      </c>
      <c r="B73" s="204">
        <v>0</v>
      </c>
      <c r="C73" s="204">
        <v>0</v>
      </c>
      <c r="D73" s="204">
        <v>0</v>
      </c>
      <c r="E73" s="204">
        <v>0</v>
      </c>
      <c r="F73" s="204">
        <v>0</v>
      </c>
      <c r="G73" s="204">
        <v>0</v>
      </c>
    </row>
    <row r="74" spans="1:7" x14ac:dyDescent="0.25">
      <c r="A74" s="79" t="s">
        <v>426</v>
      </c>
      <c r="B74" s="204">
        <v>0</v>
      </c>
      <c r="C74" s="204">
        <v>0</v>
      </c>
      <c r="D74" s="204">
        <v>0</v>
      </c>
      <c r="E74" s="204">
        <v>0</v>
      </c>
      <c r="F74" s="204">
        <v>0</v>
      </c>
      <c r="G74" s="204">
        <v>0</v>
      </c>
    </row>
    <row r="75" spans="1:7" x14ac:dyDescent="0.25">
      <c r="A75" s="79" t="s">
        <v>427</v>
      </c>
      <c r="B75" s="204">
        <v>0</v>
      </c>
      <c r="C75" s="204">
        <v>0</v>
      </c>
      <c r="D75" s="204">
        <v>0</v>
      </c>
      <c r="E75" s="204">
        <v>0</v>
      </c>
      <c r="F75" s="204">
        <v>0</v>
      </c>
      <c r="G75" s="204">
        <v>0</v>
      </c>
    </row>
    <row r="76" spans="1:7" x14ac:dyDescent="0.25">
      <c r="A76" s="44"/>
      <c r="B76" s="208"/>
      <c r="C76" s="208"/>
      <c r="D76" s="208"/>
      <c r="E76" s="208"/>
      <c r="F76" s="208"/>
      <c r="G76" s="208"/>
    </row>
    <row r="77" spans="1:7" x14ac:dyDescent="0.25">
      <c r="A77" s="3" t="s">
        <v>385</v>
      </c>
      <c r="B77" s="206">
        <v>1110168831.4100001</v>
      </c>
      <c r="C77" s="206">
        <v>191643580.06999999</v>
      </c>
      <c r="D77" s="206">
        <v>1301812411.48</v>
      </c>
      <c r="E77" s="206">
        <v>436361220.75999999</v>
      </c>
      <c r="F77" s="206">
        <v>436361220.75999999</v>
      </c>
      <c r="G77" s="206">
        <v>865451190.72000003</v>
      </c>
    </row>
    <row r="78" spans="1:7" x14ac:dyDescent="0.25">
      <c r="A78" s="54"/>
      <c r="B78" s="202"/>
      <c r="C78" s="202"/>
      <c r="D78" s="202"/>
      <c r="E78" s="202"/>
      <c r="F78" s="202"/>
      <c r="G78" s="20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7:G27 B61:G61 B9:B10 B37:G37 B19:G19 C20:G26 B53:G53 C72:G75 B43:B44 B71:G71 B76:G77 C54:G60 C9:G18 C28:G36 C38:G41 C43:G52 C62:G7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7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E22" sqref="E22:F22"/>
    </sheetView>
  </sheetViews>
  <sheetFormatPr baseColWidth="10" defaultColWidth="11" defaultRowHeight="15" x14ac:dyDescent="0.25"/>
  <cols>
    <col min="1" max="1" width="58.5703125" customWidth="1"/>
    <col min="2" max="2" width="19.5703125" customWidth="1"/>
    <col min="3" max="3" width="15.85546875" customWidth="1"/>
    <col min="4" max="6" width="17.28515625" customWidth="1"/>
    <col min="7" max="7" width="15.7109375" customWidth="1"/>
  </cols>
  <sheetData>
    <row r="1" spans="1:7" ht="40.9" customHeight="1" x14ac:dyDescent="0.25">
      <c r="A1" s="227" t="s">
        <v>429</v>
      </c>
      <c r="B1" s="219"/>
      <c r="C1" s="219"/>
      <c r="D1" s="219"/>
      <c r="E1" s="219"/>
      <c r="F1" s="219"/>
      <c r="G1" s="220"/>
    </row>
    <row r="2" spans="1:7" x14ac:dyDescent="0.25">
      <c r="A2" s="106" t="str">
        <f>'Formato 1'!A2</f>
        <v>Municipio de Salamanca, Guanajuato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22" t="s">
        <v>431</v>
      </c>
      <c r="B7" s="225" t="s">
        <v>304</v>
      </c>
      <c r="C7" s="225"/>
      <c r="D7" s="225"/>
      <c r="E7" s="225"/>
      <c r="F7" s="225"/>
      <c r="G7" s="225" t="s">
        <v>305</v>
      </c>
    </row>
    <row r="8" spans="1:7" ht="30" x14ac:dyDescent="0.25">
      <c r="A8" s="223"/>
      <c r="B8" s="7" t="s">
        <v>306</v>
      </c>
      <c r="C8" s="32" t="s">
        <v>394</v>
      </c>
      <c r="D8" s="32" t="s">
        <v>237</v>
      </c>
      <c r="E8" s="32" t="s">
        <v>192</v>
      </c>
      <c r="F8" s="32" t="s">
        <v>209</v>
      </c>
      <c r="G8" s="235"/>
    </row>
    <row r="9" spans="1:7" ht="15.75" customHeight="1" x14ac:dyDescent="0.25">
      <c r="A9" s="25" t="s">
        <v>432</v>
      </c>
      <c r="B9" s="115">
        <f>SUM(B10,B11,B12,B15,B16,B19)</f>
        <v>376980305.44999999</v>
      </c>
      <c r="C9" s="115">
        <f t="shared" ref="C9:G9" si="0">SUM(C10,C11,C12,C15,C16,C19)</f>
        <v>0</v>
      </c>
      <c r="D9" s="115">
        <f t="shared" si="0"/>
        <v>376980305.44999999</v>
      </c>
      <c r="E9" s="115">
        <f t="shared" si="0"/>
        <v>144197237.40000001</v>
      </c>
      <c r="F9" s="115">
        <f t="shared" si="0"/>
        <v>144197237.40000001</v>
      </c>
      <c r="G9" s="115">
        <f t="shared" si="0"/>
        <v>232783068.04999998</v>
      </c>
    </row>
    <row r="10" spans="1:7" x14ac:dyDescent="0.25">
      <c r="A10" s="57" t="s">
        <v>433</v>
      </c>
      <c r="B10" s="197">
        <v>376980305.44999999</v>
      </c>
      <c r="C10" s="197">
        <v>0</v>
      </c>
      <c r="D10" s="196">
        <v>376980305.44999999</v>
      </c>
      <c r="E10" s="199">
        <v>144197237.40000001</v>
      </c>
      <c r="F10" s="199">
        <v>144197237.40000001</v>
      </c>
      <c r="G10" s="75">
        <f>D10-E10</f>
        <v>232783068.04999998</v>
      </c>
    </row>
    <row r="11" spans="1:7" ht="15.75" customHeight="1" x14ac:dyDescent="0.25">
      <c r="A11" s="57" t="s">
        <v>434</v>
      </c>
      <c r="B11" s="198">
        <v>0</v>
      </c>
      <c r="C11" s="198">
        <v>0</v>
      </c>
      <c r="D11" s="75">
        <v>0</v>
      </c>
      <c r="E11" s="200">
        <v>0</v>
      </c>
      <c r="F11" s="200">
        <v>0</v>
      </c>
      <c r="G11" s="75">
        <f t="shared" ref="G11:G19" si="1">D11-E11</f>
        <v>0</v>
      </c>
    </row>
    <row r="12" spans="1:7" x14ac:dyDescent="0.25">
      <c r="A12" s="57" t="s">
        <v>435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436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437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438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439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440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441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442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443</v>
      </c>
      <c r="B21" s="115">
        <f>SUM(B22,B23,B24,B27,B28,B31)</f>
        <v>129703080.86</v>
      </c>
      <c r="C21" s="115">
        <f t="shared" ref="C21:F21" si="4">SUM(C22,C23,C24,C27,C28,C31)</f>
        <v>0</v>
      </c>
      <c r="D21" s="115">
        <f t="shared" si="4"/>
        <v>129703080.86</v>
      </c>
      <c r="E21" s="115">
        <f t="shared" si="4"/>
        <v>39614072.259999998</v>
      </c>
      <c r="F21" s="115">
        <f t="shared" si="4"/>
        <v>39614072.259999998</v>
      </c>
      <c r="G21" s="115">
        <f>SUM(G22,G23,G24,G27,G28,G31)</f>
        <v>90089008.599999994</v>
      </c>
    </row>
    <row r="22" spans="1:7" x14ac:dyDescent="0.25">
      <c r="A22" s="57" t="s">
        <v>433</v>
      </c>
      <c r="B22" s="159">
        <v>129703080.86</v>
      </c>
      <c r="C22" s="74">
        <v>0</v>
      </c>
      <c r="D22" s="74">
        <f>B22+C22</f>
        <v>129703080.86</v>
      </c>
      <c r="E22" s="201">
        <v>39614072.259999998</v>
      </c>
      <c r="F22" s="201">
        <v>39614072.259999998</v>
      </c>
      <c r="G22" s="75">
        <f t="shared" ref="G22:G31" si="5">D22-E22</f>
        <v>90089008.599999994</v>
      </c>
    </row>
    <row r="23" spans="1:7" x14ac:dyDescent="0.25">
      <c r="A23" s="57" t="s">
        <v>434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435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436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437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438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439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440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441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442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444</v>
      </c>
      <c r="B33" s="115">
        <f>B21+B9</f>
        <v>506683386.31</v>
      </c>
      <c r="C33" s="115">
        <f t="shared" ref="C33:G33" si="8">C21+C9</f>
        <v>0</v>
      </c>
      <c r="D33" s="115">
        <f t="shared" si="8"/>
        <v>506683386.31</v>
      </c>
      <c r="E33" s="115">
        <f t="shared" si="8"/>
        <v>183811309.66</v>
      </c>
      <c r="F33" s="115">
        <f t="shared" si="8"/>
        <v>183811309.66</v>
      </c>
      <c r="G33" s="115">
        <f t="shared" si="8"/>
        <v>322872076.64999998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80" orientation="landscape" horizontalDpi="1200" verticalDpi="1200" r:id="rId1"/>
  <ignoredErrors>
    <ignoredError sqref="B9:G9 B34:G34 B12:F21 D11 B23:F33 C22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Angélica Guadalupe González Gallardo</cp:lastModifiedBy>
  <cp:revision/>
  <cp:lastPrinted>2025-07-22T21:55:17Z</cp:lastPrinted>
  <dcterms:created xsi:type="dcterms:W3CDTF">2023-03-16T22:14:51Z</dcterms:created>
  <dcterms:modified xsi:type="dcterms:W3CDTF">2025-07-22T21:55:33Z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